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CC - 2024\PLANILHA ENVIADA PARA PUBLICAÇÃO - LAI\"/>
    </mc:Choice>
  </mc:AlternateContent>
  <xr:revisionPtr revIDLastSave="0" documentId="8_{590E60E4-93D5-41E3-84B9-E286E4EC4183}" xr6:coauthVersionLast="47" xr6:coauthVersionMax="47" xr10:uidLastSave="{00000000-0000-0000-0000-000000000000}"/>
  <bookViews>
    <workbookView xWindow="-120" yWindow="-120" windowWidth="29040" windowHeight="15720" xr2:uid="{723EA975-833D-4055-9C8A-13212CCB156F}"/>
  </bookViews>
  <sheets>
    <sheet name="Contratos Vigentes" sheetId="1" r:id="rId1"/>
  </sheets>
  <definedNames>
    <definedName name="_xlnm._FilterDatabase" localSheetId="0" hidden="1">'Contratos Vigentes'!$B$8:$W$8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1" i="1" l="1"/>
  <c r="R60" i="1"/>
  <c r="R59" i="1"/>
  <c r="K59" i="1"/>
  <c r="R58" i="1"/>
  <c r="R57" i="1"/>
  <c r="R56" i="1"/>
  <c r="L56" i="1"/>
  <c r="R55" i="1"/>
  <c r="R54" i="1"/>
  <c r="R53" i="1"/>
  <c r="R52" i="1"/>
  <c r="K52" i="1"/>
  <c r="R51" i="1"/>
  <c r="R50" i="1"/>
  <c r="R49" i="1"/>
  <c r="R48" i="1"/>
  <c r="R47" i="1"/>
  <c r="R45" i="1"/>
  <c r="L45" i="1"/>
  <c r="K45" i="1"/>
  <c r="R44" i="1"/>
  <c r="R43" i="1"/>
  <c r="R42" i="1"/>
  <c r="R41" i="1"/>
  <c r="R40" i="1"/>
  <c r="R39" i="1"/>
  <c r="R38" i="1"/>
  <c r="R37" i="1"/>
  <c r="R36" i="1"/>
  <c r="R35" i="1"/>
  <c r="R34" i="1"/>
  <c r="L34" i="1"/>
  <c r="K34" i="1"/>
  <c r="R33" i="1"/>
  <c r="R32" i="1"/>
  <c r="R31" i="1"/>
  <c r="K31" i="1"/>
  <c r="R30" i="1"/>
  <c r="K30" i="1"/>
  <c r="R29" i="1"/>
  <c r="K29" i="1"/>
  <c r="R28" i="1"/>
  <c r="R27" i="1"/>
  <c r="R26" i="1"/>
  <c r="L26" i="1"/>
  <c r="R25" i="1"/>
  <c r="R24" i="1"/>
  <c r="R23" i="1"/>
  <c r="L23" i="1"/>
  <c r="R22" i="1"/>
  <c r="R21" i="1"/>
  <c r="K21" i="1"/>
  <c r="R20" i="1"/>
  <c r="R19" i="1"/>
  <c r="L19" i="1"/>
  <c r="R18" i="1"/>
  <c r="R17" i="1"/>
  <c r="R16" i="1"/>
  <c r="R15" i="1"/>
  <c r="R14" i="1"/>
  <c r="R13" i="1"/>
  <c r="R12" i="1"/>
  <c r="R11" i="1"/>
  <c r="R10" i="1"/>
  <c r="R9" i="1"/>
</calcChain>
</file>

<file path=xl/sharedStrings.xml><?xml version="1.0" encoding="utf-8"?>
<sst xmlns="http://schemas.openxmlformats.org/spreadsheetml/2006/main" count="780" uniqueCount="535">
  <si>
    <t>DADOS DA CONTRATAÇÃO OU CONVÊNIO FIRMADO</t>
  </si>
  <si>
    <t>DADOS FINANCEIROS</t>
  </si>
  <si>
    <t>VIGÊNCIA</t>
  </si>
  <si>
    <t>OUTRAS INFORMAÇÕES</t>
  </si>
  <si>
    <t>ITEM</t>
  </si>
  <si>
    <t>Nº DO CONTRATO OU CONVÊNIO</t>
  </si>
  <si>
    <t>DATA DA ASSINATURA DO CONTRATO OU CONVÊNIO</t>
  </si>
  <si>
    <t>PA</t>
  </si>
  <si>
    <t>PREGÃO -ATA REGISTRO PREÇOS - DISPENSA - INEXIGIBILIDADE</t>
  </si>
  <si>
    <t>LEGISLAÇÃO APLICADA</t>
  </si>
  <si>
    <t>CONTRATADO (A) OU CONVENIADO (A)</t>
  </si>
  <si>
    <t>CNPJ/CPF DO (A) CONTRATADO (A)</t>
  </si>
  <si>
    <t>OBJETO                                                          (Resumo)</t>
  </si>
  <si>
    <t>VALOR DO CONTRATO
PRIMITIVO</t>
  </si>
  <si>
    <t>VALOR ATUAL DO CONTRATO - ADITIVO DE VALOR OU APOSTILAMENTO OU REAJUSTE (Acréscimo)</t>
  </si>
  <si>
    <t>PRAZO DE PGTO.</t>
  </si>
  <si>
    <t>FORMA DE PGTO.</t>
  </si>
  <si>
    <t>DATA INÍCIO CONTRATO PRIMITIVO OU CONVÊNIO</t>
  </si>
  <si>
    <t>DATA FINAL CONTRATO-ADITVO OU CONVÊNIO</t>
  </si>
  <si>
    <t>STATUS</t>
  </si>
  <si>
    <t>Nº DE MESES</t>
  </si>
  <si>
    <t>UNIDADE REQUISITANTE</t>
  </si>
  <si>
    <t>FISCAL DO CONTRATO FORMALIZAÇÃO</t>
  </si>
  <si>
    <t>PUBLICAÇÃO NO D.O.U.  - ATUALIZADA</t>
  </si>
  <si>
    <t>INFORMAÇÕES ADICIONAIS -I</t>
  </si>
  <si>
    <t>INFORMAÇÕES ADICIONAIS - II</t>
  </si>
  <si>
    <t>005/2021</t>
  </si>
  <si>
    <t>117/2021</t>
  </si>
  <si>
    <t>PE 020/2021</t>
  </si>
  <si>
    <t>Lei nº 8.666/93</t>
  </si>
  <si>
    <t>PA ARQUIVOS LTDA</t>
  </si>
  <si>
    <t>CNPJ Nº 34.409.656/0001-84</t>
  </si>
  <si>
    <t>Serviço de guarda, organização e gerenciamento de documentos</t>
  </si>
  <si>
    <t>Até 10 dias úteis após apresentação da Nota Fiscal</t>
  </si>
  <si>
    <t>Depósito</t>
  </si>
  <si>
    <t>2º Aditivo</t>
  </si>
  <si>
    <t>DEIRC</t>
  </si>
  <si>
    <t xml:space="preserve">Layse Passos e                          Ibsen de Sena                                              (Portaria nº 140/2024) </t>
  </si>
  <si>
    <t>Em: 11/10/2023 Edição: 195</t>
  </si>
  <si>
    <t>Notificação enviada em 13/06/2024 para Demandante da contratação e Fiscais do Contrato terem ciência da proximidade do término da vigência do contrato. E-mail reiterado em 23/07/2024</t>
  </si>
  <si>
    <t>022/2023</t>
  </si>
  <si>
    <t>192/2023</t>
  </si>
  <si>
    <t>DE 024/2023</t>
  </si>
  <si>
    <t>Lei nº 14.133/21</t>
  </si>
  <si>
    <t>PROMÁXIMA GESTÃO EMPRESARIAL LTDA</t>
  </si>
  <si>
    <t>16.538.909/0001-38</t>
  </si>
  <si>
    <t>Pesquisa de preço - consulta on-line nos termos da tabela constante no termo de referência</t>
  </si>
  <si>
    <t>Contrato</t>
  </si>
  <si>
    <t>UCM/DEADM</t>
  </si>
  <si>
    <t xml:space="preserve">Alberto Santos  e               Marília Lisbôa                              (Portaria nº 141/2024) </t>
  </si>
  <si>
    <t>Em: 16/10/2023   Edição: 196</t>
  </si>
  <si>
    <t>Notificação enviada em 13/06/2024 para Demandante da contratação e Fiscais do Contrato terem ciência da proximidade do término da vigência do contrato. E-mail reiterado em 20/09/2024. Nova reiteração em 26/09/2024.</t>
  </si>
  <si>
    <t>Em 01/10/2024 - Fiscal do Contrato informou por e-mail que inexiste interesse na prorrogação do contrato. Vai planejar nova contratação com as adequações necessárias.</t>
  </si>
  <si>
    <t>018/2022</t>
  </si>
  <si>
    <t>178/2022</t>
  </si>
  <si>
    <t>DISP 014/2022</t>
  </si>
  <si>
    <t>NEOTECH PROVEDOR DE INTERNET LTDA</t>
  </si>
  <si>
    <t>CNPJ Nº 07.359.871/0001-45</t>
  </si>
  <si>
    <t>Serviço de Internet - Subseção de Paulo Afonso</t>
  </si>
  <si>
    <t>1º Aditivo</t>
  </si>
  <si>
    <t>VETOR</t>
  </si>
  <si>
    <t xml:space="preserve">Thayse dos Santos e              Carlos da Silva                   (Portaria nº 126/2024)  </t>
  </si>
  <si>
    <t>Em: 06/09/2023 Edição:171</t>
  </si>
  <si>
    <t>Notificação enviada em 13/05/2024 para Demandante da contratação e Fiscais do Contrato terem ciência da proximidade do término da vigência do contrato. E-mail reiterado em 26/08/2024.</t>
  </si>
  <si>
    <t>027/2020</t>
  </si>
  <si>
    <t>084/2020</t>
  </si>
  <si>
    <t>PE 034/2020</t>
  </si>
  <si>
    <t>MADUREIRA ENGENHARIA E CONSULTORIA EIRELI</t>
  </si>
  <si>
    <t>CNPJ Nº 21.374.909/0001-80</t>
  </si>
  <si>
    <t>Prestação de serviços contínuos de Controle Ambiental de Pragas, e higienização dos reservatórios de água potável, incluindo o fornecimento de todos os equipamentos, máquinas e insumos necessários à adequada prestação dos serviços</t>
  </si>
  <si>
    <t xml:space="preserve">3º Aditivo </t>
  </si>
  <si>
    <t>DEADM</t>
  </si>
  <si>
    <t xml:space="preserve">Alberto Santos e                      Matheus Neves                            (Portaria nº 282/2024)  </t>
  </si>
  <si>
    <t xml:space="preserve">Em: 31/10/2023 Edição: 207    RETIFICAÇÃO                  Em: 05/02/2024 Edição: 25         </t>
  </si>
  <si>
    <t>Notificação enviada em 28/06/2024 para Demandante da contratação e Fiscais do Contrato terem ciência da proximidade do término da vigência do contrato</t>
  </si>
  <si>
    <t>026/2023</t>
  </si>
  <si>
    <t>224/2023</t>
  </si>
  <si>
    <t>029/2023</t>
  </si>
  <si>
    <t>IN VERBIS SERVIÇOS DE RECORTES LTDA-ME</t>
  </si>
  <si>
    <t>01.601.041/0001-04</t>
  </si>
  <si>
    <t>Contratação de pessoa jurídica para a prestação de serviços de extração de recortes diários para atender as necessidades da Procuradoria Geral do Conselho Regional de Enfermagem da Bahia – Coren/BA</t>
  </si>
  <si>
    <t>PROGER</t>
  </si>
  <si>
    <t>Joara Ferreira e                  Jussara Lima                                    (Portaria nº 1723/2023)</t>
  </si>
  <si>
    <t>Em: 24/11/2023 Edição: 223</t>
  </si>
  <si>
    <t>022/2022</t>
  </si>
  <si>
    <t>179/2022</t>
  </si>
  <si>
    <t>DISP 015/2022</t>
  </si>
  <si>
    <t xml:space="preserve">HOLISTICA PROVEDOR DE INTERNET LTDA
</t>
  </si>
  <si>
    <t>CNPJ Nº 03.454.513/0001-60</t>
  </si>
  <si>
    <t>Contratação de empresa especializada em serviço de telecomunicações de acesso à internet banda larga, para implementação, operação e
manutenção de um link de acesso à internet, por meio de fibra ótica para a reabertura da Subseção do Coren-BA em Irecê-BA.</t>
  </si>
  <si>
    <t xml:space="preserve">Thayse dos Santos e              Carlos da Silva                   (Portaria nº 117/2024)  </t>
  </si>
  <si>
    <t>Em: 29/11/2024 Edição: 203</t>
  </si>
  <si>
    <t>Notificação enviada em 28/06/2024 para Demandante da contratação e Fiscais do Contrato terem ciência da proximidade do término da vigência do contrato.               E-mail reiterado em 09/09/2024.</t>
  </si>
  <si>
    <t>039/2019</t>
  </si>
  <si>
    <t>191/2019</t>
  </si>
  <si>
    <t>PE 024/2019</t>
  </si>
  <si>
    <t>VIPSEL SEGURANÇA MONITORADA EIRELI</t>
  </si>
  <si>
    <t>CNPJ Nº 07.873.715/0001-06</t>
  </si>
  <si>
    <t>Fornecimento, instalação e locação de câmeras, alarmes, sensores e serviço de monitoramento</t>
  </si>
  <si>
    <t xml:space="preserve">4º Aditivo </t>
  </si>
  <si>
    <t xml:space="preserve">DEADM     </t>
  </si>
  <si>
    <t xml:space="preserve">Ana Paula Santana, Matheus da Silva e Wilmar Marques                     (Portaria nº 142/2024)  </t>
  </si>
  <si>
    <t>Em: 20/11/2023 Edição: 219                    RETIFICAÇÃO                        Em: 23/01/2024        Edição: 016</t>
  </si>
  <si>
    <t>Notificação enviada para o setor demandante da contratação (DEADM) em 28/05/2024 para ter ciência da proximidade do término da vigência do contrato e valiar se fará nova contratação.</t>
  </si>
  <si>
    <t>030/2023</t>
  </si>
  <si>
    <t>069/2023</t>
  </si>
  <si>
    <t>DISP 011/2023</t>
  </si>
  <si>
    <t>VOAFIBRA COMUNICAÇÃO E
TELECOMUNICAÇÕES LTDA</t>
  </si>
  <si>
    <t>CNPJ Nº  28.530.024/0001-71</t>
  </si>
  <si>
    <t>Serviço de Internet - Subseção de Alagoinhas</t>
  </si>
  <si>
    <t xml:space="preserve">Thayse dos Santos e              Carlos da Silva                   (Portaria nº 125/2024)  </t>
  </si>
  <si>
    <t>Em: 26/12/2023 Edição:244</t>
  </si>
  <si>
    <t>021/2020</t>
  </si>
  <si>
    <t>089/2020</t>
  </si>
  <si>
    <t>PE 021/2020</t>
  </si>
  <si>
    <t>EXPERTS INFORMÁTICA</t>
  </si>
  <si>
    <t>CNPJ Nº 00.349.280/0001-48</t>
  </si>
  <si>
    <t>Hospedagem de domínio</t>
  </si>
  <si>
    <t>Boleto Bancário</t>
  </si>
  <si>
    <t>4º Aditivo (3 de prazo e 1 de retificação de prazo)</t>
  </si>
  <si>
    <t xml:space="preserve">DETI                     </t>
  </si>
  <si>
    <t>Marcos Félix e                             Davi Amorim                            (Portaria nº 804/2021)</t>
  </si>
  <si>
    <t>Em: 24/05/2024    Edição: 100</t>
  </si>
  <si>
    <t>Solicitação de rescisão amigável do contrato em tramitação.</t>
  </si>
  <si>
    <t>031/2023</t>
  </si>
  <si>
    <t>119/2020</t>
  </si>
  <si>
    <t>PE 013/2023</t>
  </si>
  <si>
    <t>BRASPE RECURSOS HUMANOS LTDA</t>
  </si>
  <si>
    <t>CNPJ 03.595.040/0001-11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</si>
  <si>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02 - Serviço de Manutenção Predial, Telefonista, Mensageiro e Arquivista de documentos)</t>
  </si>
  <si>
    <t>Contrato                              (01 Apostilamento)</t>
  </si>
  <si>
    <t xml:space="preserve">Marília Lisbôa, Alberto Santos e Davi Reis                (Portaria nº 144/2024)  </t>
  </si>
  <si>
    <t>Em: 05/01/2024 Edição: 004</t>
  </si>
  <si>
    <t xml:space="preserve">Notificação enviada em 08/10/2024 para Demandante da Contratação e Fiscais do Contrato terem ciência da proximidade do término da vigência do contrato.               </t>
  </si>
  <si>
    <t>032/2023</t>
  </si>
  <si>
    <t>119/2023</t>
  </si>
  <si>
    <t>PREMIER SERVIÇOS
EMPREENDIMENTOS EIRELI</t>
  </si>
  <si>
    <t>CNPJ 13.570.532/0001-06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</si>
  <si>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01 - Serviço de Portaria)</t>
  </si>
  <si>
    <t xml:space="preserve">Marília Lisbôa, Alberto Santos e Davi Reis                (Portaria nº 145/2024)  </t>
  </si>
  <si>
    <t>006/2021</t>
  </si>
  <si>
    <t>045/2021</t>
  </si>
  <si>
    <t>PE 012/2021</t>
  </si>
  <si>
    <t>POSITIVA EMPREENDIMENTOS E SERVIÇOS EIRELI</t>
  </si>
  <si>
    <t>CNPJ Nº 17.689.476/0001-84</t>
  </si>
  <si>
    <t>Prestação de serviços continuados de motorista para atender as necessidades do CorenBA</t>
  </si>
  <si>
    <t xml:space="preserve">Marília Lisbôa,                        Wilmar Marques e Matheus da Silva                       (Portaria nº 143/2024)  </t>
  </si>
  <si>
    <t>Em: 18/01/2024 Edição: 013</t>
  </si>
  <si>
    <t>Nova Contratação PA nº 185/2023                   Em andamento, sem retorno do resultado.</t>
  </si>
  <si>
    <t>Notificação enviada por e-mail, em 30/09/2024, para Demandante da Contratação e Fiscais do Contrato terem ciência da proximidade do término da vigência do contrato</t>
  </si>
  <si>
    <t>01/2024</t>
  </si>
  <si>
    <t>120/2023</t>
  </si>
  <si>
    <t>PE 014/2023</t>
  </si>
  <si>
    <t>APPA SERVIÇOS TEMPORÁRIOS E EFETIVOS LTDA</t>
  </si>
  <si>
    <t>CNPJ nº 05.969.071/0001-10</t>
  </si>
  <si>
    <t>Serviços continuados, com dedicação exclusiva de mão de obra, de Limpeza e Conservação, com material, e Recepção, a serem executados por meio de postos de trabalho nas instalações da Sede deste Conselho, anexos e Subseções localizadas no interior do Estado da Bahia. (LOTE 01 - SERVIÇO DE LIMPEZA E CONSERVAÇÃO COM MATERAL DE LIMPEZA)</t>
  </si>
  <si>
    <t xml:space="preserve">Marília Lisbôa,                     Carlos André de Almeida e Davi Reis                                      (Portaria nº 1.393/2024)  </t>
  </si>
  <si>
    <t>Em: 30/01/2024 Edição: 021</t>
  </si>
  <si>
    <t>041/2019</t>
  </si>
  <si>
    <t>412/2019</t>
  </si>
  <si>
    <t>PE 025/2019</t>
  </si>
  <si>
    <t>ITS TELECOMUNICAÇÕES LTDA</t>
  </si>
  <si>
    <t>CNPJ Nº 08.772.214/0001-98</t>
  </si>
  <si>
    <t>Link de internet dedicado - Subseção de Feira de Santana</t>
  </si>
  <si>
    <t>4º Aditivo</t>
  </si>
  <si>
    <t>DETI</t>
  </si>
  <si>
    <t xml:space="preserve">    Marcos Félix e                      Davi Amorim                   (Portaria nº 806/2021)</t>
  </si>
  <si>
    <t>Em: 31/01/2024 Edição: 22</t>
  </si>
  <si>
    <t xml:space="preserve">Em 21/08/2024 enviada notificação para o Gerente da TI informando a situação do contrato e pontuando a necessidade de analisar se fará nova contratação. No mesmo dia, o Gerente de TI informou que deflagará processo administrativo para nova contratação.                  </t>
  </si>
  <si>
    <t>Novo processo de contratção em tramitação, PA nº 175/2024</t>
  </si>
  <si>
    <t>002/2018</t>
  </si>
  <si>
    <t>008/2018</t>
  </si>
  <si>
    <t>DISP 006/2018</t>
  </si>
  <si>
    <t>CONSTRUTORA MODULAR LTDA</t>
  </si>
  <si>
    <t>CNPJ Nº 26.380.923/0001-00</t>
  </si>
  <si>
    <t>Locação de imóvel - Subseção de Teixeira de Freitas</t>
  </si>
  <si>
    <t>Até o dia 10 do mês subsequente a locação</t>
  </si>
  <si>
    <t>7º Aditivo</t>
  </si>
  <si>
    <t>VETOR SUL</t>
  </si>
  <si>
    <t xml:space="preserve">Thiago Souza e                    Carlos José da Silva                                   (Portaria nº 114/2024)  </t>
  </si>
  <si>
    <t>Em: 22/08/2024 Edição: 162</t>
  </si>
  <si>
    <t>Notificação enviada por e-mail, em 22/08/2024, para O Gerente de Vetores e Coordenador do Vetor Sul terem ciência do teor da Nota de Análise nº 024/2024 emitda pela Controladoria Geral deste Regional.</t>
  </si>
  <si>
    <t>Notificação enviada por e-mail, em 08/10/2024, para Demandante da Contratação e Fiscais do Contrato terem ciência da proximidade do término da vigência do contrato. No mesmo dia o Coordenador do Vetor Sul, informou por e-mail que já foi aberto processo administrativo para formalizar nova contratação.</t>
  </si>
  <si>
    <t>002/2020</t>
  </si>
  <si>
    <t>428/2019</t>
  </si>
  <si>
    <t>PE 032/2019</t>
  </si>
  <si>
    <t>WR TECNOLOGIA</t>
  </si>
  <si>
    <t>CNPJ Nº 16.995.360/0001-00</t>
  </si>
  <si>
    <t>Locação de rastreamento e monitoramento de veículos via satélite por GPS/GSM/GPRS</t>
  </si>
  <si>
    <t xml:space="preserve">DEADM             </t>
  </si>
  <si>
    <t xml:space="preserve">Wilmar Marques e Matheus Neves                      (Portaria nº 128/2024)  </t>
  </si>
  <si>
    <t>Em: 13/03/2024  Edição: 50</t>
  </si>
  <si>
    <t>002/2024</t>
  </si>
  <si>
    <t>099/2023</t>
  </si>
  <si>
    <t>PE 026/2023</t>
  </si>
  <si>
    <t>PRIME CONSULTORIA E
ASSESSORIA EMPRESARIAL LTDA</t>
  </si>
  <si>
    <t>CNPJ nº 05.340.639/0001-30</t>
  </si>
  <si>
    <t xml:space="preserve"> Contratação de empresa especializada na prestação de serviços de consultoria e assessoria com vista gestão de abastecimento da frota do Conselho Regional de Enfermagem da Bahia, conforme condições e exigências estabelecidas neste instrumento</t>
  </si>
  <si>
    <t xml:space="preserve">Marília Lisbôa, Wilmar         Marques e Thiago Souza                (Portaria nº 476/2024)  </t>
  </si>
  <si>
    <t>Em: 13/03/2024 Edição: 50</t>
  </si>
  <si>
    <t>046/2021</t>
  </si>
  <si>
    <t>DISP 003/2021</t>
  </si>
  <si>
    <t>CORREIOS</t>
  </si>
  <si>
    <t>CNPJ Nº 34.028.316/0001-37</t>
  </si>
  <si>
    <t>Postagem</t>
  </si>
  <si>
    <t>Dia 05 de cada mês</t>
  </si>
  <si>
    <t>3º Aditivo</t>
  </si>
  <si>
    <t xml:space="preserve">Marília Lisbôa,                   Misael da Silva e                Wilmar Marques                                 (Portaria nº 1.836/2024)  </t>
  </si>
  <si>
    <t>Em: 20/03/2024 Edição: 55</t>
  </si>
  <si>
    <t>002/2023</t>
  </si>
  <si>
    <t>180/2022</t>
  </si>
  <si>
    <t>DISP 18/2022</t>
  </si>
  <si>
    <t>MICKS TELECOM LTDA</t>
  </si>
  <si>
    <t>CNPJ Nº 00.057.274/0001-17</t>
  </si>
  <si>
    <t>Internet por fibra ótica para Guanambi</t>
  </si>
  <si>
    <t xml:space="preserve">Thiago Souza e                    Carlos José da Silva                                   (Portaria nº 122/2024)  </t>
  </si>
  <si>
    <t xml:space="preserve">Em: 02/04/2024 Edição: 63             </t>
  </si>
  <si>
    <t>001/2022</t>
  </si>
  <si>
    <t>221/2022</t>
  </si>
  <si>
    <t>Adesão a Ata de RP 01/2021 Cofen                   (PE 23/2020)</t>
  </si>
  <si>
    <t>IMPLANTA</t>
  </si>
  <si>
    <t>CNPJ Nº 37.994.043/0001-40</t>
  </si>
  <si>
    <t>Manutenção e Suporte Técnico ao Sistema de gestão contábil, financeira, almoxarifado e patrimônio</t>
  </si>
  <si>
    <t>2º Aditivo                            (01 Apostilamento)</t>
  </si>
  <si>
    <t>DEFIN</t>
  </si>
  <si>
    <t xml:space="preserve">Mariana Gama e                  Mario Robson Santos      (Portaria nº 1.081/2024)  </t>
  </si>
  <si>
    <t>Em: 02/04/2024 Edição: 63</t>
  </si>
  <si>
    <t>006/2023</t>
  </si>
  <si>
    <t>057/2023  (Apenso PA 150/2022</t>
  </si>
  <si>
    <t>DISP 008/2023</t>
  </si>
  <si>
    <t>POSTO DE COMBUSTÍVEIS CIDADE DE ALAGOINHAS</t>
  </si>
  <si>
    <t>CNPJ Nº 13.828.124/0001-01</t>
  </si>
  <si>
    <t>Locação de imóvel - Subseção de Alagoinhas</t>
  </si>
  <si>
    <t>Até 10 dias úteis após apresentação da Nota Fiscal ou Fatura</t>
  </si>
  <si>
    <t>Aditivo 1</t>
  </si>
  <si>
    <t xml:space="preserve">Thayse dos Santos e              Carlos da Silva                   (Portaria nº 118/2024)  </t>
  </si>
  <si>
    <t>Em: 18/04/2024 Edição: 075</t>
  </si>
  <si>
    <t>007/2023</t>
  </si>
  <si>
    <t>067/2023</t>
  </si>
  <si>
    <t>DISP 010/2023</t>
  </si>
  <si>
    <t>Sudoeste Telecom</t>
  </si>
  <si>
    <t>CNPJ Nº 11.850.527/0001-21</t>
  </si>
  <si>
    <t>Serviço de internet para Subseção de Jequié</t>
  </si>
  <si>
    <t xml:space="preserve">Thiago Souza e                    Carlos José da Silva                                   (Portaria nº 123/2024)  </t>
  </si>
  <si>
    <t>Em: 11/04/2024 Edição: 070</t>
  </si>
  <si>
    <t>003/2024</t>
  </si>
  <si>
    <t>182/2023</t>
  </si>
  <si>
    <t>PE 023/2023</t>
  </si>
  <si>
    <t>CSA ENGENHARIA LTDA</t>
  </si>
  <si>
    <t>CNPJ nº 26.808.926/0001-00</t>
  </si>
  <si>
    <t>contratação de empresa especializada na prestação de serviços de manutenção preventiva e corretiva, higienização, instalação e desinstalação de aparelhos de bebedouros, purificadores de água, geladeiras/frigobar e ar-condicionado, conforme condições estabelecidas no Termo de Referência</t>
  </si>
  <si>
    <t>DEADM                    (UCM)</t>
  </si>
  <si>
    <t xml:space="preserve">Alberto Santos e                          Matheus da Silva
(Portaria nº 861/2024)  </t>
  </si>
  <si>
    <t>Em: 03/05/2024                Edição: 085</t>
  </si>
  <si>
    <t>004/2024</t>
  </si>
  <si>
    <t>237/2023</t>
  </si>
  <si>
    <t>PE 028/2023</t>
  </si>
  <si>
    <t>Senior Sistemas S/A</t>
  </si>
  <si>
    <t>CNPJ Nº 80.680.093/0001-81</t>
  </si>
  <si>
    <t xml:space="preserve"> fornecimento e manutenção do Sistema Administrativo de Pessoal, Edocs, Integrador SST da Sênior - Gestão de Pessoas HCM em SaaS e a implantação, suporte e manutenção dos produtos de Benefícios, Jurídico, Ponto Eletrônico e App de Ponto seguindo a Portaria nº 671, conforme especificações constantes no TR, para atender as necessidades do Coren-BA</t>
  </si>
  <si>
    <t>NUGEP</t>
  </si>
  <si>
    <t xml:space="preserve">Rejane de Almeida e Alexandra Santos                  (Portaria nº 863/2024)  </t>
  </si>
  <si>
    <t>Em: 13/05/2024 Edição: 091</t>
  </si>
  <si>
    <t>06/2024</t>
  </si>
  <si>
    <t>239/2023</t>
  </si>
  <si>
    <t>PE 027/2023</t>
  </si>
  <si>
    <t>DATAPRINT INFORMÁTICA DADOS VARIÁVEIS &amp; LOGISTICA
LTDA</t>
  </si>
  <si>
    <t>CNPJ Nº 00.346.580/0001-73</t>
  </si>
  <si>
    <t>Serviços de impressão de cartas em formato ficha de compensação, padrão FEBRABAN, em papel A4, com a impressão de mensagem na parte superior e no verso
para cobranças de anuidades e cartas de cobranças, em papel A4, impressão frente e verso para notificação de cobrança</t>
  </si>
  <si>
    <t xml:space="preserve">Davi Rosário e                   Ibsen de Sena                              (Portaria nº 132/2024) </t>
  </si>
  <si>
    <t>Em: 04/06/2024 Edição: 105</t>
  </si>
  <si>
    <t>008/2020</t>
  </si>
  <si>
    <t>456/2019</t>
  </si>
  <si>
    <t xml:space="preserve">PE 038/2019                 LOTE I - ITEM 5 - ARP </t>
  </si>
  <si>
    <t>DIGA TECNOLOGIA EM
 ATENDIMENTO LTDA (INFOTV COMUNICAÇÕES  LTDA)</t>
  </si>
  <si>
    <t>CNPJ Nº 05.388.357/0001-02</t>
  </si>
  <si>
    <t>Suporte Técnico remoto (Sistema de Gestão de Atendimento)</t>
  </si>
  <si>
    <t>6º Aditivo (1 alteração na razão social, 1 de valor e   4 de prazo)</t>
  </si>
  <si>
    <t xml:space="preserve">Cristine Oliveira e                   Mariana Gama                              (Portaria nº 1.083/2024) </t>
  </si>
  <si>
    <t xml:space="preserve">Em: 03/06/2024 Edição: 104  </t>
  </si>
  <si>
    <t>010/2023</t>
  </si>
  <si>
    <t>037/2023</t>
  </si>
  <si>
    <t>PE 008/2023</t>
  </si>
  <si>
    <t>SHEYLLA DE ANDRADE RIBEIRO SOUZA</t>
  </si>
  <si>
    <t>CNPJ Nº 27.959.470/0001-33</t>
  </si>
  <si>
    <t>Contratação de empresa especializada em fornecimento de antivírus corporativo para atender as necessidades do Coren-BA</t>
  </si>
  <si>
    <t xml:space="preserve">Marcos Félix e                                 Davi Amorim
(Portaria nº 1.101/2023)  </t>
  </si>
  <si>
    <t xml:space="preserve">Em: 29/04/2024 Edição: 082           </t>
  </si>
  <si>
    <t>009/2023</t>
  </si>
  <si>
    <t>072/2023</t>
  </si>
  <si>
    <t>PE 002/2023</t>
  </si>
  <si>
    <t>GIBBOR PUBLICIDADE E PUBLICAÇÕES DE EDITAIS EIRELI EPP</t>
  </si>
  <si>
    <t>CNPJ Nº 18.876.112/0001-76</t>
  </si>
  <si>
    <t>Prestação de serviço de publicação
oficial em jornal de grande circulação para atender as necessidades do Coren-Ba, que serão prestados nas condições estabelecidas no Termo de Referência, anexo do Edital.</t>
  </si>
  <si>
    <t>NUPE</t>
  </si>
  <si>
    <t xml:space="preserve">Rosemeire dos Santos e Ossimar Costa
(Portaria nº 862/2024)  </t>
  </si>
  <si>
    <t>Em: 19/06/2024 Edição: 116</t>
  </si>
  <si>
    <t>Comunicação reiterada rm 06/05/2024.</t>
  </si>
  <si>
    <t>010/2020</t>
  </si>
  <si>
    <t>174/2019</t>
  </si>
  <si>
    <t xml:space="preserve">PE 030/2019                 LOTE III - ARP 001/2019                  LOTE IV - ARP 001/2019 </t>
  </si>
  <si>
    <t>Lei 8.666/93</t>
  </si>
  <si>
    <t>GENSA GRÁFICA</t>
  </si>
  <si>
    <t>CNPJ Nº 05.770.290/0001-76</t>
  </si>
  <si>
    <t>Impressão Códigos, Livretos e Blocos - LOTE III LEGISLAÇÃO BÁSICA Impressão Códigos, Livretos e Blocos - LOTE IV BLOCOS</t>
  </si>
  <si>
    <t>5º Aditivo (sendo 04 de prazo e 1 de valor)</t>
  </si>
  <si>
    <t>NUCOM</t>
  </si>
  <si>
    <t xml:space="preserve">Victor dos Santos e                 Ilani Santos                                   (Portaria nº 134/2024)  </t>
  </si>
  <si>
    <t>Em: 20/06/2023 Edição: 115</t>
  </si>
  <si>
    <t>011/2020</t>
  </si>
  <si>
    <t>076/2020</t>
  </si>
  <si>
    <t xml:space="preserve">PE 010/2020                                   LOTE II - ARP  </t>
  </si>
  <si>
    <t>PORTO SEGURO COMPANHIA DE SEGUROS GERAIS</t>
  </si>
  <si>
    <t>CNPJ Nº 61.198.164/0001-60</t>
  </si>
  <si>
    <t>Seguro veicular para os 02 (dois) veículos novos marca/modelo Nissan Frontier</t>
  </si>
  <si>
    <t>Até 30 dias após emissão do boleto</t>
  </si>
  <si>
    <t>Boleto bancário</t>
  </si>
  <si>
    <t>4° Aditivo</t>
  </si>
  <si>
    <t xml:space="preserve">Wilmar Marques e Matheus Neves     (Portaria nº 840/2021)  </t>
  </si>
  <si>
    <t>Em: 26/07/2024 Edição: 143</t>
  </si>
  <si>
    <t>01/2023</t>
  </si>
  <si>
    <t>118/2023</t>
  </si>
  <si>
    <t>CP 01/2023</t>
  </si>
  <si>
    <t>SLA Propaganda Ltda</t>
  </si>
  <si>
    <t>CNPJ Nº 40.583.726/0001-19</t>
  </si>
  <si>
    <t>Prestação de serviços de publicidade, compreendendo o conjunto de atividades realizadas integradamente que tenham por objetivo o estudo, o planejamento, a conceituação, a
concepção, a criação, a execução interna, a intermediação e a supervisão da execução externa e a distribuição de publicidade aos veículos e demais meios de divulgação, com o intuito de atender ao princípio da publicidade e ao direito à informação, de difundir ideias, princípios, iniciativas ou instituições ou de informar o público em gera</t>
  </si>
  <si>
    <t xml:space="preserve">Rita de Cássia de Souza, Ilani Santos e Carlos André de Almeida (Portaria nº 1392/2024)  </t>
  </si>
  <si>
    <t>Em: 01/07/2024 Edição: 124</t>
  </si>
  <si>
    <t>008/2024</t>
  </si>
  <si>
    <t>051/2024</t>
  </si>
  <si>
    <t>PE/SRP nº 90005              Coren -MS                            Órgãos
participantes</t>
  </si>
  <si>
    <t>NOAR TURISMO LTDA</t>
  </si>
  <si>
    <t>CNPJ nº 18.780.623/0001-90</t>
  </si>
  <si>
    <t>Contratação de o do serviço de agenciamento de viagens
compreendendo a cotação, emissão, reserva, marcação, remarcação, cancelamento, alteração, reembolso
e fornecimento de passagens aéreas e/ou terrestres, sob demanda, por meio de atendimento remoto (e-mail e telefone), para atender as necessidades do Coren/MS e órgão (s) participante (s) (se houver), conforme o Edital e seus anexos. (Item 01 – Passagens Aéreas)</t>
  </si>
  <si>
    <t xml:space="preserve">Marília Lisbôa, Rebeca Melo e Cleide Castro (Portaria nº 1422/2024)  </t>
  </si>
  <si>
    <t>009/2024</t>
  </si>
  <si>
    <t>VOJITOUR GROUP LTDA</t>
  </si>
  <si>
    <t>CNPJ Nº 15.637.837/0001-13</t>
  </si>
  <si>
    <t>Contratação de o do serviço de agenciamento de viagens
compreendendo a cotação, emissão, reserva, marcação, remarcação, cancelamento, alteração, reembolso
e fornecimento de passagens aéreas e/ou terrestres, sob demanda, por meio de atendimento remoto (e-mail e telefone), para atender as necessidades do Coren/MS e órgão (s) participante (s) (se houver), conforme o Edital e seus anexos. (Item 02 – Passagens Terrestres)</t>
  </si>
  <si>
    <t xml:space="preserve">Marília Lisbôa, Rebeca Melo e Cleide Castro (Portaria nº 1423/2024)  </t>
  </si>
  <si>
    <t>10/2024</t>
  </si>
  <si>
    <t>053/2024</t>
  </si>
  <si>
    <t>PE 90002/2024</t>
  </si>
  <si>
    <t>NET-X PROVEDOR DE INTERNET LTDA</t>
  </si>
  <si>
    <t>CNPJ nº 27.796.694/0001-71</t>
  </si>
  <si>
    <t>Prestação de serviços de link de acesso dedicado à internet por meio de IP – Internet Protocol, visando acessos permanentes e completos para conexão do Conselho Regional de Enfermagem da Bahia à rede mundial de computadores, com velocidade mínima garantida de 100Mbps (cem megabits por segundo), com disponibilidade 24 (vinte e quatro) horas por dia, 7(sete) dias da semana, a partir a partir de sua ativação até o término do contrato e fornecimentos e 5 IP’s (versão 4) válidos, a ser instalados na Sede do Coren-BA, usando infraestrutura de fibra óptica, contemplando o fornecimento de equipamentos, suporte técnico, instalação, ativação e configuração, conforme condições e exigências estabelecidas neste instrumento</t>
  </si>
  <si>
    <t xml:space="preserve">Davi Rosário e                    Marcos de Souza                                   (Portaria nº 1501/2024)  </t>
  </si>
  <si>
    <t>Em: 05/08/2024 Edição: 149</t>
  </si>
  <si>
    <t>037/2017</t>
  </si>
  <si>
    <t>054/2017</t>
  </si>
  <si>
    <t>DISP 026/2017</t>
  </si>
  <si>
    <t xml:space="preserve">BORTONCELLO ADMINISTRAÇÃO E LOCAÇÃO DE IMÓVEIS </t>
  </si>
  <si>
    <t>CNPJ Nº 14.254.575/0001-45</t>
  </si>
  <si>
    <t>Locação de imóvel - Subseção de Vitória da Conquista</t>
  </si>
  <si>
    <t>8º Aditivo</t>
  </si>
  <si>
    <t xml:space="preserve">Thiago Souza e                    Carlos José da Silva                                   (Portaria nº 112/2024)  </t>
  </si>
  <si>
    <t>Em: 09/08/2024 Edição: 153</t>
  </si>
  <si>
    <t>015/2020</t>
  </si>
  <si>
    <t>069/2020</t>
  </si>
  <si>
    <t>LOTE I - ARP -  PE 011/2020</t>
  </si>
  <si>
    <t>FSF TECNOLOGIA S.A</t>
  </si>
  <si>
    <t>CNPJ Nº 05.680.391/0001-56</t>
  </si>
  <si>
    <t>Serviços de acesso à internet, por meio de link dedicado de 60 Mbps para a Sede Principal do Coren-BA (Lote I)</t>
  </si>
  <si>
    <t>Marcos Félix e                            Davi Amorim                           (Portaria nº 807/2021)</t>
  </si>
  <si>
    <t>016/2020</t>
  </si>
  <si>
    <t>078/2020</t>
  </si>
  <si>
    <t>LOTE I e II - ARP -  PE 018/2020</t>
  </si>
  <si>
    <t>ENTEL COMÉRCIO E SERVIÇOS LTDA</t>
  </si>
  <si>
    <t>CNPJ Nº 13.745.542/0001-35</t>
  </si>
  <si>
    <t>Serviço de outsourcing de impressão de digitalização para Sede Regional, Sede anexa e Subseções do Coren-Ba - (LOTE I -Impressoras) e (LOTE II - Scanner`s)</t>
  </si>
  <si>
    <t>5º Aditivo (Sendo 4 de prazo e 1 de valor)</t>
  </si>
  <si>
    <t xml:space="preserve">DETI                         </t>
  </si>
  <si>
    <t>Marcos Félix e                          Davi Amorim                               (Portaria nº 808/2021)</t>
  </si>
  <si>
    <t>Diligenciar a formalização de reajuste/empenho e apostilamento.</t>
  </si>
  <si>
    <t>017/2020</t>
  </si>
  <si>
    <t>091/2020</t>
  </si>
  <si>
    <t>DISP 015/2020</t>
  </si>
  <si>
    <t>FLÁVIO ROBERTO PEREIRA JATOBÁ II</t>
  </si>
  <si>
    <t>CPF Nº 638.744.825-53</t>
  </si>
  <si>
    <t>VETOR NORTE</t>
  </si>
  <si>
    <t xml:space="preserve">Thayse dos Santos e              Carlos da Silva                   (Portaria nº 121/2024)  </t>
  </si>
  <si>
    <t>Em: 20/08/2020 Edição: 160
RETIFICAÇÃO: 28/07/2021 Edição: 141</t>
  </si>
  <si>
    <t>019/2023</t>
  </si>
  <si>
    <t>174/2023</t>
  </si>
  <si>
    <t>DISP 019/2023</t>
  </si>
  <si>
    <t>MAPFRE
 SEGUROS GERAIS S.A.</t>
  </si>
  <si>
    <t>CNPJ Nº 61.074.175/0001-38</t>
  </si>
  <si>
    <t>Seguro veicular para os 05 (cinco) veículos novos marca/modelo Renault Duster</t>
  </si>
  <si>
    <t xml:space="preserve">Wilmar Marques e Matheus Neves                (Portaria nº 1.105/2023)  </t>
  </si>
  <si>
    <t>Em: 11/09/2024 Edição: 176</t>
  </si>
  <si>
    <t>013/2022</t>
  </si>
  <si>
    <t>059/2022</t>
  </si>
  <si>
    <t>PE 008/2022</t>
  </si>
  <si>
    <t>Ferramenta colaborativa (e-mail)</t>
  </si>
  <si>
    <t>2º Aditivo                               (2º Apostilamento)</t>
  </si>
  <si>
    <r>
      <rPr>
        <sz val="11"/>
        <color theme="1"/>
        <rFont val="Calibri"/>
        <family val="2"/>
      </rPr>
      <t xml:space="preserve">DETI     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</si>
  <si>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Davi Amorim e                  Marcos Félix                                             (Portaria nº 257/2023)</t>
  </si>
  <si>
    <t>014/2020</t>
  </si>
  <si>
    <t xml:space="preserve">PE 011/2020                           LOTE II, III, IV, V, VI e VII - ARP </t>
  </si>
  <si>
    <t>WEBFOCO TELECOMUNICAÇÕES LTDA - EPP</t>
  </si>
  <si>
    <t>CNPJ Nº 63.229.553/0001-30</t>
  </si>
  <si>
    <t>Link dedicado para a Sede Anexa, subseções de Vitória da Conquista, Barreiras, Itabuna, Juazeiro e Teixeira de Freitas</t>
  </si>
  <si>
    <t>4º Aditivo (4 aditivos de prazo e 1 alteração qualitativa)</t>
  </si>
  <si>
    <t>Davi Amorim e               Marcos Félix                 (Portaria nº 169/2021)</t>
  </si>
  <si>
    <t>039/2017</t>
  </si>
  <si>
    <t>074/2017</t>
  </si>
  <si>
    <t>DISP 032/2017</t>
  </si>
  <si>
    <t xml:space="preserve">ALVINO NOGUEIRA </t>
  </si>
  <si>
    <t>CPF Nº 133.431.905-78</t>
  </si>
  <si>
    <t>Aluguel Subseção de Barreiras</t>
  </si>
  <si>
    <t>8º Aditivo (Sendo 6 de prazo e 1 de retificação)</t>
  </si>
  <si>
    <t xml:space="preserve">Thayse dos Santos e              Carlos da Silva                   (Portaria nº 113/2024)  </t>
  </si>
  <si>
    <t xml:space="preserve">Em: 17/09/2024 Edição: 180       </t>
  </si>
  <si>
    <t>022/2020</t>
  </si>
  <si>
    <t>093/2020</t>
  </si>
  <si>
    <t>PE 022/2020</t>
  </si>
  <si>
    <t>CENTRO DE INTEGRAÇÃO EMPRESA ESCOLA (CIEE)</t>
  </si>
  <si>
    <t>CNPJ Nº 61.600.839/0001-55</t>
  </si>
  <si>
    <t>Serviço de Entidade Sem Fins Lucrativos (ESFL), que tenha por objetivo a assistência ao adolescente e à educação profissional, registrada no Conselho Municipal dos Direitos da Criança e do Adolescente (CMDCA), para recrutamento, seleção, capacitação, preparação jovens aprendizes e gestão dos respectivos contratos de aprendizagem</t>
  </si>
  <si>
    <t xml:space="preserve">Rejane de Almeida e              Paloma de Aleluia                   (Portaria nº 319/2024)  </t>
  </si>
  <si>
    <t>Em: 13/09/2024 Edição: 178</t>
  </si>
  <si>
    <t>021/2023</t>
  </si>
  <si>
    <t>134/2023</t>
  </si>
  <si>
    <t>PE 017/2023</t>
  </si>
  <si>
    <t>MS10 COMÉRCIO E SERVIÇO DE INFORMÁTICA LTDA</t>
  </si>
  <si>
    <t>04.429.572/0001-41</t>
  </si>
  <si>
    <t>Licença e suporte firewall WatchGuard do Coren-BA</t>
  </si>
  <si>
    <t>Marcos Félix e                               Davi Amorim                           (Portaria nº 1722/2023)</t>
  </si>
  <si>
    <t>Em: 28/09/2024 Edição: 166</t>
  </si>
  <si>
    <t>011/2024</t>
  </si>
  <si>
    <t>026/2024</t>
  </si>
  <si>
    <t>DISP 90006/2024</t>
  </si>
  <si>
    <t xml:space="preserve">PAPEL E CANETA EXPRESS ONE LTDA </t>
  </si>
  <si>
    <t>CNPJ nº 41.412.829/0001-89</t>
  </si>
  <si>
    <t>Prestação de serviços de confecção de carimbos</t>
  </si>
  <si>
    <t xml:space="preserve">Rejane de Almeida e                          Maisa Fraga                                             (Portaria nº 1.888/2024) </t>
  </si>
  <si>
    <t>Em: 27/09/2024 Edição: 188</t>
  </si>
  <si>
    <t>016/2012</t>
  </si>
  <si>
    <t>116/2022</t>
  </si>
  <si>
    <t>DISP 013/2022</t>
  </si>
  <si>
    <t>LAURA LIMA DA SILVA</t>
  </si>
  <si>
    <t>CPF Nº  655.558.055-00</t>
  </si>
  <si>
    <t>Aluguel de imóvel - Subseção de Itabuna</t>
  </si>
  <si>
    <t>GERÊNCIA DE VETORES                          (VETOR SUL)</t>
  </si>
  <si>
    <t xml:space="preserve">Thiago Souza e                    Carlos José da Silva                                   (Portaria nº 116/2024)  </t>
  </si>
  <si>
    <t>Em: 16/09/2022 Edição: 177</t>
  </si>
  <si>
    <t>013/2024</t>
  </si>
  <si>
    <t>070/2024</t>
  </si>
  <si>
    <t>PE 90006/2024</t>
  </si>
  <si>
    <t>Lei nº 14.133/2021</t>
  </si>
  <si>
    <t xml:space="preserve">GENTE SEGURADORA S.A. </t>
  </si>
  <si>
    <t>CNPJ nº 90.180.605/0001-02</t>
  </si>
  <si>
    <t>Prestação de serviços comuns de seguro de veículos da frota oficial do Conselho Regional de Enfermagem da Bahia – Coren-BA (05 veículos oficiais (1 Frontier, 3 Ford Ka e 1 Ranger))</t>
  </si>
  <si>
    <t xml:space="preserve">Wilmar Marques  e              Matheus da Silva               (Portaria nº 1.886/2024)  </t>
  </si>
  <si>
    <t>025/2020</t>
  </si>
  <si>
    <t>102/2020</t>
  </si>
  <si>
    <t>PE 032/2020</t>
  </si>
  <si>
    <t>ANIMASERV CONSULTORIA</t>
  </si>
  <si>
    <t>CNPJ Nº 10.208.520/0001-48</t>
  </si>
  <si>
    <t>Serviço de Agente de Integração de Estagiários</t>
  </si>
  <si>
    <t>5º Aditivo (sendo 4 de prazo e 1 de valor)</t>
  </si>
  <si>
    <t xml:space="preserve">Rejane de Almeida  e              Alexandra Nascimento               (Portaria nº 320/2024)  </t>
  </si>
  <si>
    <t>017/2022</t>
  </si>
  <si>
    <t>064/2022</t>
  </si>
  <si>
    <t>INEX 009/2022</t>
  </si>
  <si>
    <t>INCORP</t>
  </si>
  <si>
    <t>CNPJ Nº 41.069.964/0001-73</t>
  </si>
  <si>
    <t>Manutenção e Suporte Técnico do Sistema Incorpware e Incorpnet</t>
  </si>
  <si>
    <t>Marcos Félix e                Davi Amorim                            (Portaria nº 209/2023)</t>
  </si>
  <si>
    <t>Em: 06/09/2023 Edição: 171</t>
  </si>
  <si>
    <t>Publicação do extrato do aditivo agendado para sair no D.O.U. de 11/10/2024</t>
  </si>
  <si>
    <t>023/2023</t>
  </si>
  <si>
    <t>191/2023</t>
  </si>
  <si>
    <t>DISP 023/2023</t>
  </si>
  <si>
    <t>ENGEL TECH - ENGENHARIA EM
ELEVADORES E ESCADAS ROLANTES LTDA</t>
  </si>
  <si>
    <t>06.039.956/0001-83</t>
  </si>
  <si>
    <t xml:space="preserve"> Prestação de serviço de preventiva, preditiva e corretiva de 01(um) elevador e 01(uma) plataforma elevatória, contemplando mão-de-obra especializada e fornecimento de peças, acessórios e/ou materiais, equipamentos e ferramentas necessários ao perfeito funcionamento dos equipamentos instalados na Sede deste Conselho Regional de Enfermagem da Bahia</t>
  </si>
  <si>
    <t>DEADM/UCM</t>
  </si>
  <si>
    <t xml:space="preserve">Alberto Santos e                      Matheus Neves                            (Portaria nº 281/2024)  </t>
  </si>
  <si>
    <t>010/2022</t>
  </si>
  <si>
    <t>081/2022</t>
  </si>
  <si>
    <t>DISP 007/2022</t>
  </si>
  <si>
    <t>DIOCESE NOSSA SENHORA DE FÁTIMA</t>
  </si>
  <si>
    <t>CNPJ Nº 13.450.903/0001-16</t>
  </si>
  <si>
    <t>Locação de imóvel - Subseção de Paulo Afonso</t>
  </si>
  <si>
    <t xml:space="preserve">Thayse dos Santos e              Carlos da Silva                   (Portaria nº 119/2024)  </t>
  </si>
  <si>
    <t>Em: 01/07/2022 Edição: 124</t>
  </si>
  <si>
    <t>012/2024</t>
  </si>
  <si>
    <t>066/2024</t>
  </si>
  <si>
    <t xml:space="preserve">PE 90004/2024 </t>
  </si>
  <si>
    <t xml:space="preserve">FORTT DO BRASIL LTDA </t>
  </si>
  <si>
    <t>CNPJ nº 05.138.913/0001-92</t>
  </si>
  <si>
    <t>Prestação de serviço de solução integrada de comunicação VOIP em nuvem, integralizada com operação de STFC/SCM</t>
  </si>
  <si>
    <t xml:space="preserve">Roberto Seixas e              Alberto Santos                   (Portaria nº 1.887/2024)  </t>
  </si>
  <si>
    <t>015/2022</t>
  </si>
  <si>
    <t>083/2022 (Apenso PA 191/2021)</t>
  </si>
  <si>
    <t>DISP 012/2022</t>
  </si>
  <si>
    <t>AMAURI OLIVEIRA DA SILVA</t>
  </si>
  <si>
    <t>CPF Nº 759.281.325-49</t>
  </si>
  <si>
    <t>Locação de imóvel - Subseção de Irecê</t>
  </si>
  <si>
    <t xml:space="preserve">Thayse dos Santos e              Carlos da Silva                   (Portaria nº 1.553/2024)  </t>
  </si>
  <si>
    <t>Em: 30/08/2022 Edição: 165</t>
  </si>
  <si>
    <t>131/2023</t>
  </si>
  <si>
    <t>-</t>
  </si>
  <si>
    <t>IN SG/MP 05/2017</t>
  </si>
  <si>
    <t>BANCO DO BRASIL S/A</t>
  </si>
  <si>
    <t>CNPJ Nº 00.000.000/0001-91</t>
  </si>
  <si>
    <t>Termo de cooperaçãotécnica para gerenciamento de depósitos para garantias de contratos administrativos                                       (Conta -depósito vinculado)</t>
  </si>
  <si>
    <t>Mensal</t>
  </si>
  <si>
    <t>Convênio Fimado</t>
  </si>
  <si>
    <t>60 meses</t>
  </si>
  <si>
    <t>O acompanhamento deste convênio está sob a responsabilidade do DEFIN</t>
  </si>
  <si>
    <t>Em: 04/03/2024 Edição: 043</t>
  </si>
  <si>
    <t>035/2019</t>
  </si>
  <si>
    <t>289/2019</t>
  </si>
  <si>
    <t>CHAM 001/2019</t>
  </si>
  <si>
    <t>VIRIATO DOMINGUES CRAVO</t>
  </si>
  <si>
    <t>CPF Nº  158.022.038-03</t>
  </si>
  <si>
    <t xml:space="preserve">Serviço de Leiloeiro Oficial regularmente matriculado na Junta Comercial do Estado da Bahia, para a realização de leilões de alienações de bens de propriedade do COREN-BA </t>
  </si>
  <si>
    <t>5% do valor arrematado</t>
  </si>
  <si>
    <t>Recolhimento</t>
  </si>
  <si>
    <t>Até conclusão do Leilão</t>
  </si>
  <si>
    <t xml:space="preserve">Marília Lisbôa e                    Matheus da Silva      (Portaria nº 283/2024)  </t>
  </si>
  <si>
    <t>Em: 25/11/2019 Edição: 227</t>
  </si>
  <si>
    <t>080/2017</t>
  </si>
  <si>
    <t>INEX 018/2017</t>
  </si>
  <si>
    <t>COELBA</t>
  </si>
  <si>
    <t>CNPJ Nº 15.139.629/0001-94</t>
  </si>
  <si>
    <t>Fornecimento de energia elétrica</t>
  </si>
  <si>
    <t>POR CONSUMO</t>
  </si>
  <si>
    <t>TEMPO INDETERMINADO</t>
  </si>
  <si>
    <t xml:space="preserve">Matheus Neves e           Alberto Santos                (Portaria nº 203/2024)  </t>
  </si>
  <si>
    <t>Em: 16/10/2017 Edição: 198</t>
  </si>
  <si>
    <t>Pgto com base no consumo.</t>
  </si>
  <si>
    <t>Locação de Sala Comercial para sediar a Subseção de Juazeiro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</si>
</sst>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"/>
    <numFmt numFmtId="165" formatCode="&quot;R$&quot;\ #,##0.00"/>
    <numFmt numFmtId="166" formatCode="dd/mm/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20"/>
      <color theme="0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theme="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4B083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7030A0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4" fontId="0" fillId="0" borderId="0" xfId="1" applyFont="1"/>
    <xf numFmtId="1" fontId="2" fillId="0" borderId="0" xfId="0" applyNumberFormat="1" applyFont="1"/>
    <xf numFmtId="0" fontId="2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/>
    <xf numFmtId="44" fontId="4" fillId="0" borderId="0" xfId="1" applyFont="1"/>
    <xf numFmtId="44" fontId="3" fillId="0" borderId="0" xfId="1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0" xfId="0" applyFont="1" applyFill="1"/>
    <xf numFmtId="44" fontId="2" fillId="0" borderId="0" xfId="1" applyFont="1"/>
    <xf numFmtId="44" fontId="0" fillId="0" borderId="0" xfId="0" applyNumberFormat="1"/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2" xfId="0" applyFont="1" applyBorder="1"/>
    <xf numFmtId="0" fontId="5" fillId="3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8" fillId="2" borderId="0" xfId="0" applyFont="1" applyFill="1"/>
    <xf numFmtId="164" fontId="8" fillId="2" borderId="0" xfId="0" applyNumberFormat="1" applyFont="1" applyFill="1"/>
    <xf numFmtId="0" fontId="2" fillId="4" borderId="0" xfId="0" applyFont="1" applyFill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quotePrefix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0" fillId="4" borderId="0" xfId="0" applyFill="1"/>
    <xf numFmtId="17" fontId="2" fillId="2" borderId="7" xfId="0" applyNumberFormat="1" applyFont="1" applyFill="1" applyBorder="1" applyAlignment="1">
      <alignment horizontal="center" vertical="center"/>
    </xf>
    <xf numFmtId="164" fontId="2" fillId="5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/>
    <xf numFmtId="17" fontId="2" fillId="2" borderId="7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165" fontId="2" fillId="2" borderId="7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14" fontId="6" fillId="2" borderId="7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14" fontId="2" fillId="6" borderId="7" xfId="0" applyNumberFormat="1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 wrapText="1"/>
    </xf>
    <xf numFmtId="14" fontId="2" fillId="7" borderId="7" xfId="0" applyNumberFormat="1" applyFont="1" applyFill="1" applyBorder="1" applyAlignment="1">
      <alignment horizontal="center" vertical="center"/>
    </xf>
    <xf numFmtId="14" fontId="2" fillId="7" borderId="7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166" fontId="2" fillId="2" borderId="7" xfId="0" applyNumberFormat="1" applyFont="1" applyFill="1" applyBorder="1" applyAlignment="1">
      <alignment horizontal="center" vertical="center"/>
    </xf>
    <xf numFmtId="164" fontId="2" fillId="5" borderId="7" xfId="0" applyNumberFormat="1" applyFont="1" applyFill="1" applyBorder="1" applyAlignment="1">
      <alignment horizontal="center" vertical="center" wrapText="1"/>
    </xf>
    <xf numFmtId="14" fontId="2" fillId="4" borderId="7" xfId="0" applyNumberFormat="1" applyFont="1" applyFill="1" applyBorder="1" applyAlignment="1">
      <alignment horizontal="center" vertical="center" wrapText="1"/>
    </xf>
    <xf numFmtId="14" fontId="2" fillId="4" borderId="7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2" borderId="7" xfId="0" quotePrefix="1" applyFont="1" applyFill="1" applyBorder="1" applyAlignment="1">
      <alignment horizontal="center" vertical="center" wrapText="1"/>
    </xf>
    <xf numFmtId="14" fontId="6" fillId="2" borderId="7" xfId="0" applyNumberFormat="1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 wrapText="1"/>
    </xf>
    <xf numFmtId="14" fontId="2" fillId="8" borderId="7" xfId="0" applyNumberFormat="1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14" fontId="2" fillId="9" borderId="7" xfId="0" applyNumberFormat="1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14" fontId="2" fillId="6" borderId="7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/>
    </xf>
    <xf numFmtId="44" fontId="1" fillId="4" borderId="7" xfId="1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 wrapText="1"/>
    </xf>
    <xf numFmtId="14" fontId="2" fillId="9" borderId="7" xfId="0" applyNumberFormat="1" applyFont="1" applyFill="1" applyBorder="1" applyAlignment="1">
      <alignment horizontal="center" vertical="center" wrapText="1"/>
    </xf>
    <xf numFmtId="164" fontId="11" fillId="4" borderId="7" xfId="0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685799</xdr:colOff>
      <xdr:row>0</xdr:row>
      <xdr:rowOff>0</xdr:rowOff>
    </xdr:from>
    <xdr:ext cx="7172325" cy="8667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251C4521-F7C0-485F-9C4B-E285855AE3F4}"/>
            </a:ext>
          </a:extLst>
        </xdr:cNvPr>
        <xdr:cNvSpPr/>
      </xdr:nvSpPr>
      <xdr:spPr>
        <a:xfrm>
          <a:off x="9753599" y="0"/>
          <a:ext cx="7172325" cy="866775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SUPERVISÃO DOS CONTRATOS</a:t>
          </a:r>
          <a:r>
            <a:rPr lang="en-US" sz="2000" b="1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2000" b="1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276225</xdr:colOff>
      <xdr:row>0</xdr:row>
      <xdr:rowOff>1</xdr:rowOff>
    </xdr:from>
    <xdr:ext cx="3648075" cy="933450"/>
    <xdr:pic>
      <xdr:nvPicPr>
        <xdr:cNvPr id="3" name="image1.gif" descr="F:\COMUNS\Logomarca\Novo_Logo.gif">
          <a:extLst>
            <a:ext uri="{FF2B5EF4-FFF2-40B4-BE49-F238E27FC236}">
              <a16:creationId xmlns:a16="http://schemas.microsoft.com/office/drawing/2014/main" id="{B47BFC3D-88B5-4874-A73F-4D233EB1F50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1"/>
          <a:ext cx="3648075" cy="933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F17B3-4912-427C-8AF5-D3D8D8594BB6}">
  <dimension ref="A1:AB987"/>
  <sheetViews>
    <sheetView tabSelected="1" workbookViewId="0">
      <selection activeCell="G5" sqref="G5"/>
    </sheetView>
  </sheetViews>
  <sheetFormatPr defaultColWidth="14.42578125" defaultRowHeight="15" x14ac:dyDescent="0.25"/>
  <cols>
    <col min="1" max="1" width="4.42578125" customWidth="1"/>
    <col min="2" max="2" width="8.85546875" customWidth="1"/>
    <col min="3" max="3" width="14.140625" customWidth="1"/>
    <col min="4" max="4" width="18.42578125" customWidth="1"/>
    <col min="5" max="5" width="15" customWidth="1"/>
    <col min="6" max="6" width="21.85546875" customWidth="1"/>
    <col min="7" max="7" width="17" customWidth="1"/>
    <col min="8" max="8" width="36.28515625" customWidth="1"/>
    <col min="9" max="9" width="32.7109375" customWidth="1"/>
    <col min="10" max="10" width="35.5703125" customWidth="1"/>
    <col min="11" max="11" width="16" customWidth="1"/>
    <col min="12" max="12" width="20.7109375" customWidth="1"/>
    <col min="13" max="13" width="17.28515625" customWidth="1"/>
    <col min="14" max="14" width="16.140625" customWidth="1"/>
    <col min="15" max="15" width="15.28515625" customWidth="1"/>
    <col min="16" max="16" width="17" customWidth="1"/>
    <col min="17" max="17" width="18.140625" customWidth="1"/>
    <col min="18" max="18" width="14.5703125" customWidth="1"/>
    <col min="19" max="19" width="16.85546875" customWidth="1"/>
    <col min="20" max="20" width="23" customWidth="1"/>
    <col min="21" max="21" width="19.140625" customWidth="1"/>
    <col min="22" max="22" width="30.28515625" customWidth="1"/>
    <col min="23" max="23" width="30.42578125" customWidth="1"/>
    <col min="24" max="26" width="9.140625" customWidth="1"/>
    <col min="27" max="27" width="18.85546875" customWidth="1"/>
    <col min="28" max="28" width="8.7109375" customWidth="1"/>
  </cols>
  <sheetData>
    <row r="1" spans="1:28" x14ac:dyDescent="0.25">
      <c r="A1" s="1"/>
      <c r="B1" s="1"/>
      <c r="C1" s="1"/>
      <c r="D1" s="1"/>
      <c r="E1" s="1"/>
      <c r="F1" s="2"/>
      <c r="G1" s="2"/>
      <c r="H1" s="3"/>
      <c r="P1" s="4"/>
      <c r="Q1" s="3"/>
      <c r="R1" s="3"/>
      <c r="S1" s="3"/>
      <c r="U1" s="3"/>
      <c r="W1" s="5"/>
      <c r="X1" s="5"/>
      <c r="Y1" s="5"/>
      <c r="Z1" s="5"/>
      <c r="AA1" s="5"/>
    </row>
    <row r="2" spans="1:28" ht="15.75" x14ac:dyDescent="0.25">
      <c r="B2" s="6"/>
      <c r="C2" s="6"/>
      <c r="D2" s="6"/>
      <c r="E2" s="6"/>
      <c r="F2" s="7"/>
      <c r="G2" s="7"/>
      <c r="H2" s="8"/>
      <c r="I2" s="9"/>
      <c r="J2" s="7"/>
      <c r="K2" s="7"/>
      <c r="L2" s="7"/>
      <c r="M2" s="7"/>
      <c r="N2" s="7"/>
      <c r="O2" s="10"/>
      <c r="P2" s="11"/>
      <c r="Q2" s="9"/>
      <c r="R2" s="9"/>
      <c r="S2" s="9"/>
      <c r="T2" s="7"/>
      <c r="U2" s="9"/>
      <c r="V2" s="7"/>
      <c r="W2" s="12"/>
      <c r="X2" s="12"/>
      <c r="Y2" s="12"/>
      <c r="Z2" s="12"/>
      <c r="AA2" s="12"/>
      <c r="AB2" s="7"/>
    </row>
    <row r="3" spans="1:28" x14ac:dyDescent="0.25">
      <c r="A3" s="1"/>
      <c r="B3" s="1"/>
      <c r="C3" s="1"/>
      <c r="D3" s="1"/>
      <c r="E3" s="1"/>
      <c r="F3" s="2"/>
      <c r="G3" s="2"/>
      <c r="H3" s="3"/>
      <c r="I3" s="3"/>
      <c r="P3" s="13"/>
      <c r="Q3" s="3"/>
      <c r="R3" s="3"/>
      <c r="S3" s="3"/>
      <c r="U3" s="3"/>
      <c r="W3" s="5"/>
      <c r="X3" s="5"/>
      <c r="Y3" s="5"/>
      <c r="Z3" s="5"/>
      <c r="AA3" s="5"/>
    </row>
    <row r="4" spans="1:28" x14ac:dyDescent="0.25">
      <c r="A4" s="1"/>
      <c r="B4" s="1"/>
      <c r="C4" s="1"/>
      <c r="D4" s="1"/>
      <c r="E4" s="1"/>
      <c r="F4" s="2"/>
      <c r="G4" s="2"/>
      <c r="H4" s="14"/>
      <c r="P4" s="13"/>
      <c r="Q4" s="3"/>
      <c r="R4" s="3"/>
      <c r="S4" s="3"/>
      <c r="U4" s="3"/>
      <c r="W4" s="5"/>
      <c r="X4" s="5"/>
      <c r="Y4" s="5"/>
      <c r="Z4" s="5"/>
      <c r="AA4" s="5"/>
    </row>
    <row r="5" spans="1:28" ht="31.5" customHeight="1" x14ac:dyDescent="0.25">
      <c r="A5" s="1"/>
      <c r="B5" s="1"/>
      <c r="C5" s="1"/>
      <c r="D5" s="1"/>
      <c r="E5" s="1"/>
      <c r="F5" s="2"/>
      <c r="G5" s="2"/>
      <c r="H5" s="14"/>
      <c r="I5" s="14"/>
      <c r="P5" s="4"/>
      <c r="Q5" s="3"/>
      <c r="R5" s="3"/>
      <c r="S5" s="14"/>
      <c r="W5" s="5"/>
      <c r="X5" s="5"/>
      <c r="Y5" s="5"/>
      <c r="Z5" s="5"/>
      <c r="AA5" s="5"/>
    </row>
    <row r="6" spans="1:28" ht="4.5" customHeight="1" x14ac:dyDescent="0.25">
      <c r="A6" s="1"/>
      <c r="B6" s="1"/>
      <c r="C6" s="1"/>
      <c r="D6" s="1"/>
      <c r="E6" s="1"/>
      <c r="F6" s="2"/>
      <c r="G6" s="2"/>
      <c r="P6" s="4"/>
      <c r="W6" s="5"/>
      <c r="X6" s="5"/>
      <c r="Y6" s="5"/>
      <c r="Z6" s="5"/>
      <c r="AA6" s="5"/>
    </row>
    <row r="7" spans="1:28" ht="26.25" x14ac:dyDescent="0.25">
      <c r="A7" s="1"/>
      <c r="B7" s="15"/>
      <c r="C7" s="16" t="s">
        <v>0</v>
      </c>
      <c r="D7" s="17"/>
      <c r="E7" s="17"/>
      <c r="F7" s="17"/>
      <c r="G7" s="17"/>
      <c r="H7" s="17"/>
      <c r="I7" s="17"/>
      <c r="J7" s="18"/>
      <c r="K7" s="19" t="s">
        <v>1</v>
      </c>
      <c r="L7" s="20"/>
      <c r="M7" s="20"/>
      <c r="N7" s="21"/>
      <c r="O7" s="22" t="s">
        <v>2</v>
      </c>
      <c r="P7" s="17"/>
      <c r="Q7" s="17"/>
      <c r="R7" s="18"/>
      <c r="S7" s="23"/>
      <c r="T7" s="22" t="s">
        <v>3</v>
      </c>
      <c r="U7" s="17"/>
      <c r="V7" s="17"/>
      <c r="W7" s="17"/>
      <c r="X7" s="5"/>
      <c r="Y7" s="5"/>
      <c r="Z7" s="5"/>
      <c r="AA7" s="5"/>
    </row>
    <row r="8" spans="1:28" ht="105.75" customHeight="1" x14ac:dyDescent="0.25">
      <c r="A8" s="1"/>
      <c r="B8" s="24" t="s">
        <v>4</v>
      </c>
      <c r="C8" s="25" t="s">
        <v>5</v>
      </c>
      <c r="D8" s="25" t="s">
        <v>6</v>
      </c>
      <c r="E8" s="2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12</v>
      </c>
      <c r="K8" s="25" t="s">
        <v>13</v>
      </c>
      <c r="L8" s="25" t="s">
        <v>14</v>
      </c>
      <c r="M8" s="24" t="s">
        <v>15</v>
      </c>
      <c r="N8" s="25" t="s">
        <v>16</v>
      </c>
      <c r="O8" s="25" t="s">
        <v>17</v>
      </c>
      <c r="P8" s="25" t="s">
        <v>18</v>
      </c>
      <c r="Q8" s="24" t="s">
        <v>19</v>
      </c>
      <c r="R8" s="24" t="s">
        <v>20</v>
      </c>
      <c r="S8" s="25" t="s">
        <v>21</v>
      </c>
      <c r="T8" s="25" t="s">
        <v>22</v>
      </c>
      <c r="U8" s="25" t="s">
        <v>23</v>
      </c>
      <c r="V8" s="25" t="s">
        <v>24</v>
      </c>
      <c r="W8" s="25" t="s">
        <v>25</v>
      </c>
      <c r="X8" s="26"/>
      <c r="Y8" s="26"/>
      <c r="Z8" s="26"/>
      <c r="AA8" s="27"/>
      <c r="AB8" s="26"/>
    </row>
    <row r="9" spans="1:28" s="40" customFormat="1" ht="170.25" customHeight="1" x14ac:dyDescent="0.25">
      <c r="A9" s="28"/>
      <c r="B9" s="59">
        <v>1</v>
      </c>
      <c r="C9" s="29" t="s">
        <v>26</v>
      </c>
      <c r="D9" s="30">
        <v>44511</v>
      </c>
      <c r="E9" s="31" t="s">
        <v>27</v>
      </c>
      <c r="F9" s="31" t="s">
        <v>28</v>
      </c>
      <c r="G9" s="32" t="s">
        <v>29</v>
      </c>
      <c r="H9" s="31" t="s">
        <v>30</v>
      </c>
      <c r="I9" s="31" t="s">
        <v>31</v>
      </c>
      <c r="J9" s="38" t="s">
        <v>32</v>
      </c>
      <c r="K9" s="33">
        <v>17999.759999999998</v>
      </c>
      <c r="L9" s="34">
        <v>20214.36</v>
      </c>
      <c r="M9" s="35" t="s">
        <v>33</v>
      </c>
      <c r="N9" s="35" t="s">
        <v>34</v>
      </c>
      <c r="O9" s="35">
        <v>44483</v>
      </c>
      <c r="P9" s="35">
        <v>45579</v>
      </c>
      <c r="Q9" s="33" t="s">
        <v>35</v>
      </c>
      <c r="R9" s="31">
        <f>12+12+12</f>
        <v>36</v>
      </c>
      <c r="S9" s="36" t="s">
        <v>36</v>
      </c>
      <c r="T9" s="37" t="s">
        <v>37</v>
      </c>
      <c r="U9" s="38" t="s">
        <v>38</v>
      </c>
      <c r="V9" s="39" t="s">
        <v>39</v>
      </c>
      <c r="W9" s="38"/>
      <c r="X9" s="5"/>
      <c r="Y9" s="5"/>
      <c r="Z9" s="5"/>
      <c r="AA9" s="5"/>
    </row>
    <row r="10" spans="1:28" s="40" customFormat="1" ht="134.25" customHeight="1" x14ac:dyDescent="0.25">
      <c r="A10" s="28"/>
      <c r="B10" s="59">
        <v>2</v>
      </c>
      <c r="C10" s="31" t="s">
        <v>40</v>
      </c>
      <c r="D10" s="30">
        <v>45210</v>
      </c>
      <c r="E10" s="41" t="s">
        <v>41</v>
      </c>
      <c r="F10" s="41" t="s">
        <v>42</v>
      </c>
      <c r="G10" s="41" t="s">
        <v>43</v>
      </c>
      <c r="H10" s="51" t="s">
        <v>44</v>
      </c>
      <c r="I10" s="51" t="s">
        <v>45</v>
      </c>
      <c r="J10" s="51" t="s">
        <v>46</v>
      </c>
      <c r="K10" s="33">
        <v>7500</v>
      </c>
      <c r="L10" s="34"/>
      <c r="M10" s="35" t="s">
        <v>33</v>
      </c>
      <c r="N10" s="30" t="s">
        <v>34</v>
      </c>
      <c r="O10" s="30">
        <v>45214</v>
      </c>
      <c r="P10" s="30">
        <v>45580</v>
      </c>
      <c r="Q10" s="33" t="s">
        <v>47</v>
      </c>
      <c r="R10" s="31">
        <f>12</f>
        <v>12</v>
      </c>
      <c r="S10" s="36" t="s">
        <v>48</v>
      </c>
      <c r="T10" s="37" t="s">
        <v>49</v>
      </c>
      <c r="U10" s="38" t="s">
        <v>50</v>
      </c>
      <c r="V10" s="39" t="s">
        <v>51</v>
      </c>
      <c r="W10" s="39" t="s">
        <v>52</v>
      </c>
      <c r="X10" s="5"/>
      <c r="Y10" s="5"/>
      <c r="Z10" s="5"/>
      <c r="AA10" s="5"/>
    </row>
    <row r="11" spans="1:28" s="40" customFormat="1" ht="162" customHeight="1" x14ac:dyDescent="0.25">
      <c r="A11" s="28"/>
      <c r="B11" s="59">
        <v>3</v>
      </c>
      <c r="C11" s="31" t="s">
        <v>53</v>
      </c>
      <c r="D11" s="30">
        <v>44854</v>
      </c>
      <c r="E11" s="31" t="s">
        <v>54</v>
      </c>
      <c r="F11" s="32" t="s">
        <v>55</v>
      </c>
      <c r="G11" s="32" t="s">
        <v>29</v>
      </c>
      <c r="H11" s="38" t="s">
        <v>56</v>
      </c>
      <c r="I11" s="38" t="s">
        <v>57</v>
      </c>
      <c r="J11" s="38" t="s">
        <v>58</v>
      </c>
      <c r="K11" s="33">
        <v>1538.8</v>
      </c>
      <c r="L11" s="34">
        <v>1438.8</v>
      </c>
      <c r="M11" s="35" t="s">
        <v>33</v>
      </c>
      <c r="N11" s="63" t="s">
        <v>34</v>
      </c>
      <c r="O11" s="30">
        <v>44854</v>
      </c>
      <c r="P11" s="30">
        <v>45584</v>
      </c>
      <c r="Q11" s="30" t="s">
        <v>59</v>
      </c>
      <c r="R11" s="31">
        <f>12+12</f>
        <v>24</v>
      </c>
      <c r="S11" s="36" t="s">
        <v>60</v>
      </c>
      <c r="T11" s="42" t="s">
        <v>61</v>
      </c>
      <c r="U11" s="43" t="s">
        <v>62</v>
      </c>
      <c r="V11" s="39" t="s">
        <v>63</v>
      </c>
      <c r="W11" s="39"/>
      <c r="X11" s="5"/>
      <c r="Y11" s="5"/>
      <c r="Z11" s="5"/>
      <c r="AA11" s="5"/>
    </row>
    <row r="12" spans="1:28" s="40" customFormat="1" ht="147.75" customHeight="1" x14ac:dyDescent="0.25">
      <c r="A12" s="28"/>
      <c r="B12" s="59">
        <v>4</v>
      </c>
      <c r="C12" s="31" t="s">
        <v>64</v>
      </c>
      <c r="D12" s="30">
        <v>44147</v>
      </c>
      <c r="E12" s="31" t="s">
        <v>65</v>
      </c>
      <c r="F12" s="31" t="s">
        <v>66</v>
      </c>
      <c r="G12" s="32" t="s">
        <v>29</v>
      </c>
      <c r="H12" s="38" t="s">
        <v>67</v>
      </c>
      <c r="I12" s="38" t="s">
        <v>68</v>
      </c>
      <c r="J12" s="38" t="s">
        <v>69</v>
      </c>
      <c r="K12" s="33">
        <v>8200</v>
      </c>
      <c r="L12" s="33">
        <v>8480</v>
      </c>
      <c r="M12" s="35" t="s">
        <v>33</v>
      </c>
      <c r="N12" s="63" t="s">
        <v>34</v>
      </c>
      <c r="O12" s="63">
        <v>44148</v>
      </c>
      <c r="P12" s="35">
        <v>45609</v>
      </c>
      <c r="Q12" s="30" t="s">
        <v>70</v>
      </c>
      <c r="R12" s="31">
        <f>12+12+12+12</f>
        <v>48</v>
      </c>
      <c r="S12" s="36" t="s">
        <v>71</v>
      </c>
      <c r="T12" s="43" t="s">
        <v>72</v>
      </c>
      <c r="U12" s="38" t="s">
        <v>73</v>
      </c>
      <c r="V12" s="39" t="s">
        <v>74</v>
      </c>
      <c r="W12" s="38"/>
      <c r="X12" s="5"/>
      <c r="Y12" s="5"/>
      <c r="Z12" s="5"/>
      <c r="AA12" s="5"/>
    </row>
    <row r="13" spans="1:28" s="40" customFormat="1" ht="147.75" customHeight="1" x14ac:dyDescent="0.25">
      <c r="A13" s="28"/>
      <c r="B13" s="59">
        <v>5</v>
      </c>
      <c r="C13" s="31" t="s">
        <v>75</v>
      </c>
      <c r="D13" s="30">
        <v>45253</v>
      </c>
      <c r="E13" s="31" t="s">
        <v>76</v>
      </c>
      <c r="F13" s="31" t="s">
        <v>77</v>
      </c>
      <c r="G13" s="41" t="s">
        <v>29</v>
      </c>
      <c r="H13" s="38" t="s">
        <v>78</v>
      </c>
      <c r="I13" s="38" t="s">
        <v>79</v>
      </c>
      <c r="J13" s="38" t="s">
        <v>80</v>
      </c>
      <c r="K13" s="33">
        <v>1836</v>
      </c>
      <c r="L13" s="34"/>
      <c r="M13" s="35" t="s">
        <v>33</v>
      </c>
      <c r="N13" s="62" t="s">
        <v>34</v>
      </c>
      <c r="O13" s="30">
        <v>45254</v>
      </c>
      <c r="P13" s="30">
        <v>45620</v>
      </c>
      <c r="Q13" s="44" t="s">
        <v>47</v>
      </c>
      <c r="R13" s="31">
        <f>12</f>
        <v>12</v>
      </c>
      <c r="S13" s="36" t="s">
        <v>81</v>
      </c>
      <c r="T13" s="43" t="s">
        <v>82</v>
      </c>
      <c r="U13" s="38" t="s">
        <v>83</v>
      </c>
      <c r="V13" s="39" t="s">
        <v>74</v>
      </c>
      <c r="W13" s="39"/>
      <c r="X13" s="5"/>
      <c r="Y13" s="5"/>
      <c r="Z13" s="5"/>
      <c r="AA13" s="5"/>
    </row>
    <row r="14" spans="1:28" s="40" customFormat="1" ht="147" customHeight="1" x14ac:dyDescent="0.25">
      <c r="A14" s="28"/>
      <c r="B14" s="59">
        <v>6</v>
      </c>
      <c r="C14" s="31" t="s">
        <v>84</v>
      </c>
      <c r="D14" s="30">
        <v>44897</v>
      </c>
      <c r="E14" s="31" t="s">
        <v>85</v>
      </c>
      <c r="F14" s="31" t="s">
        <v>86</v>
      </c>
      <c r="G14" s="41" t="s">
        <v>29</v>
      </c>
      <c r="H14" s="38" t="s">
        <v>87</v>
      </c>
      <c r="I14" s="38" t="s">
        <v>88</v>
      </c>
      <c r="J14" s="38" t="s">
        <v>89</v>
      </c>
      <c r="K14" s="33">
        <v>2980</v>
      </c>
      <c r="L14" s="34">
        <v>2880</v>
      </c>
      <c r="M14" s="35" t="s">
        <v>33</v>
      </c>
      <c r="N14" s="62" t="s">
        <v>34</v>
      </c>
      <c r="O14" s="30">
        <v>44900</v>
      </c>
      <c r="P14" s="30">
        <v>45630</v>
      </c>
      <c r="Q14" s="44" t="s">
        <v>47</v>
      </c>
      <c r="R14" s="31">
        <f>12</f>
        <v>12</v>
      </c>
      <c r="S14" s="36" t="s">
        <v>60</v>
      </c>
      <c r="T14" s="42" t="s">
        <v>90</v>
      </c>
      <c r="U14" s="38" t="s">
        <v>91</v>
      </c>
      <c r="V14" s="39" t="s">
        <v>92</v>
      </c>
      <c r="W14" s="39"/>
      <c r="X14" s="5"/>
      <c r="Y14" s="5"/>
      <c r="Z14" s="5"/>
      <c r="AA14" s="5"/>
    </row>
    <row r="15" spans="1:28" s="40" customFormat="1" ht="174" customHeight="1" x14ac:dyDescent="0.25">
      <c r="A15" s="28"/>
      <c r="B15" s="59">
        <v>7</v>
      </c>
      <c r="C15" s="31" t="s">
        <v>93</v>
      </c>
      <c r="D15" s="30">
        <v>43809</v>
      </c>
      <c r="E15" s="31" t="s">
        <v>94</v>
      </c>
      <c r="F15" s="31" t="s">
        <v>95</v>
      </c>
      <c r="G15" s="32" t="s">
        <v>29</v>
      </c>
      <c r="H15" s="74" t="s">
        <v>96</v>
      </c>
      <c r="I15" s="38" t="s">
        <v>97</v>
      </c>
      <c r="J15" s="74" t="s">
        <v>98</v>
      </c>
      <c r="K15" s="33">
        <v>30600</v>
      </c>
      <c r="L15" s="34">
        <v>22701.65</v>
      </c>
      <c r="M15" s="35" t="s">
        <v>33</v>
      </c>
      <c r="N15" s="35" t="s">
        <v>34</v>
      </c>
      <c r="O15" s="30">
        <v>43810</v>
      </c>
      <c r="P15" s="75">
        <v>45637</v>
      </c>
      <c r="Q15" s="30" t="s">
        <v>99</v>
      </c>
      <c r="R15" s="76">
        <f>12+12+12+12+12</f>
        <v>60</v>
      </c>
      <c r="S15" s="43" t="s">
        <v>100</v>
      </c>
      <c r="T15" s="37" t="s">
        <v>101</v>
      </c>
      <c r="U15" s="38" t="s">
        <v>102</v>
      </c>
      <c r="V15" s="39" t="s">
        <v>103</v>
      </c>
      <c r="W15" s="38"/>
      <c r="X15" s="5"/>
      <c r="Y15" s="5"/>
      <c r="Z15" s="5"/>
      <c r="AA15" s="5"/>
    </row>
    <row r="16" spans="1:28" s="40" customFormat="1" ht="155.25" customHeight="1" x14ac:dyDescent="0.25">
      <c r="A16" s="28"/>
      <c r="B16" s="59">
        <v>8</v>
      </c>
      <c r="C16" s="31" t="s">
        <v>104</v>
      </c>
      <c r="D16" s="30">
        <v>45279</v>
      </c>
      <c r="E16" s="31" t="s">
        <v>105</v>
      </c>
      <c r="F16" s="31" t="s">
        <v>106</v>
      </c>
      <c r="G16" s="32" t="s">
        <v>29</v>
      </c>
      <c r="H16" s="38" t="s">
        <v>107</v>
      </c>
      <c r="I16" s="38" t="s">
        <v>108</v>
      </c>
      <c r="J16" s="38" t="s">
        <v>109</v>
      </c>
      <c r="K16" s="44">
        <v>1558.8</v>
      </c>
      <c r="L16" s="33"/>
      <c r="M16" s="35" t="s">
        <v>33</v>
      </c>
      <c r="N16" s="63" t="s">
        <v>34</v>
      </c>
      <c r="O16" s="30">
        <v>45280</v>
      </c>
      <c r="P16" s="35">
        <v>45646</v>
      </c>
      <c r="Q16" s="30" t="s">
        <v>47</v>
      </c>
      <c r="R16" s="31">
        <f>12</f>
        <v>12</v>
      </c>
      <c r="S16" s="36" t="s">
        <v>60</v>
      </c>
      <c r="T16" s="42" t="s">
        <v>110</v>
      </c>
      <c r="U16" s="43" t="s">
        <v>111</v>
      </c>
      <c r="V16" s="39" t="s">
        <v>92</v>
      </c>
      <c r="W16" s="45"/>
      <c r="X16" s="5"/>
      <c r="Y16" s="5"/>
      <c r="Z16" s="5"/>
      <c r="AA16" s="5"/>
    </row>
    <row r="17" spans="1:27" s="40" customFormat="1" ht="60" x14ac:dyDescent="0.25">
      <c r="A17" s="28"/>
      <c r="B17" s="59">
        <v>9</v>
      </c>
      <c r="C17" s="31" t="s">
        <v>112</v>
      </c>
      <c r="D17" s="30">
        <v>44151</v>
      </c>
      <c r="E17" s="31" t="s">
        <v>113</v>
      </c>
      <c r="F17" s="46" t="s">
        <v>114</v>
      </c>
      <c r="G17" s="32" t="s">
        <v>29</v>
      </c>
      <c r="H17" s="38" t="s">
        <v>115</v>
      </c>
      <c r="I17" s="38" t="s">
        <v>116</v>
      </c>
      <c r="J17" s="38" t="s">
        <v>117</v>
      </c>
      <c r="K17" s="33">
        <v>2549.91</v>
      </c>
      <c r="L17" s="33">
        <v>2655.48</v>
      </c>
      <c r="M17" s="35" t="s">
        <v>33</v>
      </c>
      <c r="N17" s="62" t="s">
        <v>118</v>
      </c>
      <c r="O17" s="63">
        <v>44196</v>
      </c>
      <c r="P17" s="35">
        <v>45657</v>
      </c>
      <c r="Q17" s="44" t="s">
        <v>119</v>
      </c>
      <c r="R17" s="31">
        <f>12+12+12+12</f>
        <v>48</v>
      </c>
      <c r="S17" s="43" t="s">
        <v>120</v>
      </c>
      <c r="T17" s="43" t="s">
        <v>121</v>
      </c>
      <c r="U17" s="38" t="s">
        <v>122</v>
      </c>
      <c r="V17" s="39" t="s">
        <v>123</v>
      </c>
      <c r="W17" s="38"/>
      <c r="X17" s="5"/>
      <c r="Y17" s="5"/>
      <c r="Z17" s="5"/>
      <c r="AA17" s="5"/>
    </row>
    <row r="18" spans="1:27" s="40" customFormat="1" ht="221.25" customHeight="1" x14ac:dyDescent="0.25">
      <c r="A18" s="28"/>
      <c r="B18" s="59">
        <v>10</v>
      </c>
      <c r="C18" s="31" t="s">
        <v>124</v>
      </c>
      <c r="D18" s="30">
        <v>45289</v>
      </c>
      <c r="E18" s="31" t="s">
        <v>125</v>
      </c>
      <c r="F18" s="31" t="s">
        <v>126</v>
      </c>
      <c r="G18" s="32" t="s">
        <v>43</v>
      </c>
      <c r="H18" s="38" t="s">
        <v>127</v>
      </c>
      <c r="I18" s="31" t="s">
        <v>128</v>
      </c>
      <c r="J18" s="51" t="s">
        <v>129</v>
      </c>
      <c r="K18" s="33">
        <v>203450.04</v>
      </c>
      <c r="L18" s="33">
        <v>225205.2</v>
      </c>
      <c r="M18" s="35" t="s">
        <v>33</v>
      </c>
      <c r="N18" s="35" t="s">
        <v>34</v>
      </c>
      <c r="O18" s="30">
        <v>45301</v>
      </c>
      <c r="P18" s="30">
        <v>45667</v>
      </c>
      <c r="Q18" s="44" t="s">
        <v>130</v>
      </c>
      <c r="R18" s="31">
        <f>12</f>
        <v>12</v>
      </c>
      <c r="S18" s="36" t="s">
        <v>71</v>
      </c>
      <c r="T18" s="38" t="s">
        <v>131</v>
      </c>
      <c r="U18" s="43" t="s">
        <v>132</v>
      </c>
      <c r="V18" s="39" t="s">
        <v>133</v>
      </c>
      <c r="W18" s="39"/>
      <c r="X18" s="5"/>
      <c r="Y18" s="5"/>
      <c r="Z18" s="5"/>
      <c r="AA18" s="5"/>
    </row>
    <row r="19" spans="1:27" s="40" customFormat="1" ht="203.25" customHeight="1" x14ac:dyDescent="0.25">
      <c r="A19" s="28"/>
      <c r="B19" s="59">
        <v>11</v>
      </c>
      <c r="C19" s="31" t="s">
        <v>134</v>
      </c>
      <c r="D19" s="30">
        <v>45278</v>
      </c>
      <c r="E19" s="31" t="s">
        <v>135</v>
      </c>
      <c r="F19" s="31" t="s">
        <v>126</v>
      </c>
      <c r="G19" s="32" t="s">
        <v>43</v>
      </c>
      <c r="H19" s="38" t="s">
        <v>136</v>
      </c>
      <c r="I19" s="31" t="s">
        <v>137</v>
      </c>
      <c r="J19" s="51" t="s">
        <v>138</v>
      </c>
      <c r="K19" s="33">
        <v>235394.64</v>
      </c>
      <c r="L19" s="33">
        <f>254404.08</f>
        <v>254404.08</v>
      </c>
      <c r="M19" s="35" t="s">
        <v>33</v>
      </c>
      <c r="N19" s="35" t="s">
        <v>34</v>
      </c>
      <c r="O19" s="30">
        <v>45301</v>
      </c>
      <c r="P19" s="30">
        <v>45667</v>
      </c>
      <c r="Q19" s="44" t="s">
        <v>130</v>
      </c>
      <c r="R19" s="31">
        <f>12</f>
        <v>12</v>
      </c>
      <c r="S19" s="36" t="s">
        <v>71</v>
      </c>
      <c r="T19" s="38" t="s">
        <v>139</v>
      </c>
      <c r="U19" s="43" t="s">
        <v>132</v>
      </c>
      <c r="V19" s="39" t="s">
        <v>133</v>
      </c>
      <c r="W19" s="39"/>
      <c r="X19" s="5"/>
      <c r="Y19" s="5"/>
      <c r="Z19" s="5"/>
      <c r="AA19" s="5"/>
    </row>
    <row r="20" spans="1:27" s="40" customFormat="1" ht="132.75" customHeight="1" x14ac:dyDescent="0.25">
      <c r="A20" s="28"/>
      <c r="B20" s="51">
        <v>12</v>
      </c>
      <c r="C20" s="47" t="s">
        <v>140</v>
      </c>
      <c r="D20" s="30">
        <v>44484</v>
      </c>
      <c r="E20" s="38" t="s">
        <v>141</v>
      </c>
      <c r="F20" s="38" t="s">
        <v>142</v>
      </c>
      <c r="G20" s="32" t="s">
        <v>29</v>
      </c>
      <c r="H20" s="38" t="s">
        <v>143</v>
      </c>
      <c r="I20" s="38" t="s">
        <v>144</v>
      </c>
      <c r="J20" s="38" t="s">
        <v>145</v>
      </c>
      <c r="K20" s="44">
        <v>140637.84</v>
      </c>
      <c r="L20" s="48">
        <v>211106.16</v>
      </c>
      <c r="M20" s="35" t="s">
        <v>33</v>
      </c>
      <c r="N20" s="35" t="s">
        <v>34</v>
      </c>
      <c r="O20" s="35">
        <v>44484</v>
      </c>
      <c r="P20" s="35">
        <v>45672</v>
      </c>
      <c r="Q20" s="44" t="s">
        <v>70</v>
      </c>
      <c r="R20" s="31">
        <f>12+12+3+12</f>
        <v>39</v>
      </c>
      <c r="S20" s="36" t="s">
        <v>71</v>
      </c>
      <c r="T20" s="49" t="s">
        <v>146</v>
      </c>
      <c r="U20" s="43" t="s">
        <v>147</v>
      </c>
      <c r="V20" s="39" t="s">
        <v>148</v>
      </c>
      <c r="W20" s="39" t="s">
        <v>149</v>
      </c>
      <c r="X20" s="5"/>
      <c r="Y20" s="5"/>
      <c r="Z20" s="5"/>
      <c r="AA20" s="5"/>
    </row>
    <row r="21" spans="1:27" s="40" customFormat="1" ht="190.5" customHeight="1" x14ac:dyDescent="0.25">
      <c r="A21" s="28"/>
      <c r="B21" s="59">
        <v>13</v>
      </c>
      <c r="C21" s="29" t="s">
        <v>150</v>
      </c>
      <c r="D21" s="30">
        <v>45320</v>
      </c>
      <c r="E21" s="31" t="s">
        <v>151</v>
      </c>
      <c r="F21" s="31" t="s">
        <v>152</v>
      </c>
      <c r="G21" s="32" t="s">
        <v>43</v>
      </c>
      <c r="H21" s="38" t="s">
        <v>153</v>
      </c>
      <c r="I21" s="31" t="s">
        <v>154</v>
      </c>
      <c r="J21" s="38" t="s">
        <v>155</v>
      </c>
      <c r="K21" s="33">
        <f xml:space="preserve"> 493308.26 + 109417.3</f>
        <v>602725.56000000006</v>
      </c>
      <c r="L21" s="34"/>
      <c r="M21" s="35" t="s">
        <v>33</v>
      </c>
      <c r="N21" s="35" t="s">
        <v>34</v>
      </c>
      <c r="O21" s="50">
        <v>45324</v>
      </c>
      <c r="P21" s="50">
        <v>45690</v>
      </c>
      <c r="Q21" s="33" t="s">
        <v>47</v>
      </c>
      <c r="R21" s="31">
        <f>12</f>
        <v>12</v>
      </c>
      <c r="S21" s="36" t="s">
        <v>71</v>
      </c>
      <c r="T21" s="38" t="s">
        <v>156</v>
      </c>
      <c r="U21" s="43" t="s">
        <v>157</v>
      </c>
      <c r="V21" s="39" t="s">
        <v>149</v>
      </c>
      <c r="W21" s="39"/>
      <c r="X21" s="5"/>
      <c r="Y21" s="5"/>
      <c r="Z21" s="5"/>
      <c r="AA21" s="5"/>
    </row>
    <row r="22" spans="1:27" s="40" customFormat="1" ht="132" customHeight="1" x14ac:dyDescent="0.25">
      <c r="A22" s="28"/>
      <c r="B22" s="59">
        <v>14</v>
      </c>
      <c r="C22" s="31" t="s">
        <v>158</v>
      </c>
      <c r="D22" s="30">
        <v>43850</v>
      </c>
      <c r="E22" s="31" t="s">
        <v>159</v>
      </c>
      <c r="F22" s="31" t="s">
        <v>160</v>
      </c>
      <c r="G22" s="41" t="s">
        <v>29</v>
      </c>
      <c r="H22" s="53" t="s">
        <v>161</v>
      </c>
      <c r="I22" s="38" t="s">
        <v>162</v>
      </c>
      <c r="J22" s="53" t="s">
        <v>163</v>
      </c>
      <c r="K22" s="33">
        <v>5200</v>
      </c>
      <c r="L22" s="34">
        <v>5411.62</v>
      </c>
      <c r="M22" s="35" t="s">
        <v>33</v>
      </c>
      <c r="N22" s="35" t="s">
        <v>34</v>
      </c>
      <c r="O22" s="63">
        <v>43864</v>
      </c>
      <c r="P22" s="77">
        <v>45691</v>
      </c>
      <c r="Q22" s="30" t="s">
        <v>164</v>
      </c>
      <c r="R22" s="52">
        <f>12+12+12+12+12</f>
        <v>60</v>
      </c>
      <c r="S22" s="31" t="s">
        <v>165</v>
      </c>
      <c r="T22" s="38" t="s">
        <v>166</v>
      </c>
      <c r="U22" s="43" t="s">
        <v>167</v>
      </c>
      <c r="V22" s="78" t="s">
        <v>168</v>
      </c>
      <c r="W22" s="39" t="s">
        <v>169</v>
      </c>
      <c r="X22" s="5"/>
      <c r="Y22" s="5"/>
      <c r="Z22" s="5"/>
      <c r="AA22" s="5"/>
    </row>
    <row r="23" spans="1:27" s="40" customFormat="1" ht="130.5" customHeight="1" x14ac:dyDescent="0.25">
      <c r="A23" s="28"/>
      <c r="B23" s="59">
        <v>15</v>
      </c>
      <c r="C23" s="31" t="s">
        <v>170</v>
      </c>
      <c r="D23" s="30">
        <v>43146</v>
      </c>
      <c r="E23" s="31" t="s">
        <v>171</v>
      </c>
      <c r="F23" s="31" t="s">
        <v>172</v>
      </c>
      <c r="G23" s="41" t="s">
        <v>29</v>
      </c>
      <c r="H23" s="53" t="s">
        <v>173</v>
      </c>
      <c r="I23" s="38" t="s">
        <v>174</v>
      </c>
      <c r="J23" s="53" t="s">
        <v>175</v>
      </c>
      <c r="K23" s="33">
        <v>9360</v>
      </c>
      <c r="L23" s="34">
        <f xml:space="preserve"> (590*12)+ (290*12)</f>
        <v>10560</v>
      </c>
      <c r="M23" s="35" t="s">
        <v>176</v>
      </c>
      <c r="N23" s="63" t="s">
        <v>34</v>
      </c>
      <c r="O23" s="63">
        <v>43146</v>
      </c>
      <c r="P23" s="77">
        <v>45703</v>
      </c>
      <c r="Q23" s="33" t="s">
        <v>177</v>
      </c>
      <c r="R23" s="52">
        <f>12+12+12+12+12+12+6+6</f>
        <v>84</v>
      </c>
      <c r="S23" s="31" t="s">
        <v>178</v>
      </c>
      <c r="T23" s="49" t="s">
        <v>179</v>
      </c>
      <c r="U23" s="43" t="s">
        <v>180</v>
      </c>
      <c r="V23" s="78" t="s">
        <v>181</v>
      </c>
      <c r="W23" s="39" t="s">
        <v>182</v>
      </c>
      <c r="X23" s="5"/>
      <c r="Y23" s="5"/>
      <c r="Z23" s="5"/>
      <c r="AA23" s="5"/>
    </row>
    <row r="24" spans="1:27" s="40" customFormat="1" ht="139.5" customHeight="1" x14ac:dyDescent="0.25">
      <c r="A24" s="28"/>
      <c r="B24" s="59">
        <v>16</v>
      </c>
      <c r="C24" s="31" t="s">
        <v>183</v>
      </c>
      <c r="D24" s="30">
        <v>43857</v>
      </c>
      <c r="E24" s="41" t="s">
        <v>184</v>
      </c>
      <c r="F24" s="41" t="s">
        <v>185</v>
      </c>
      <c r="G24" s="41" t="s">
        <v>29</v>
      </c>
      <c r="H24" s="74" t="s">
        <v>186</v>
      </c>
      <c r="I24" s="38" t="s">
        <v>187</v>
      </c>
      <c r="J24" s="74" t="s">
        <v>188</v>
      </c>
      <c r="K24" s="33">
        <v>3900</v>
      </c>
      <c r="L24" s="34">
        <v>4117.2</v>
      </c>
      <c r="M24" s="35" t="s">
        <v>33</v>
      </c>
      <c r="N24" s="35" t="s">
        <v>34</v>
      </c>
      <c r="O24" s="30">
        <v>43892</v>
      </c>
      <c r="P24" s="75">
        <v>45718</v>
      </c>
      <c r="Q24" s="30" t="s">
        <v>164</v>
      </c>
      <c r="R24" s="79">
        <f>12+12+12+12+12</f>
        <v>60</v>
      </c>
      <c r="S24" s="38" t="s">
        <v>189</v>
      </c>
      <c r="T24" s="49" t="s">
        <v>190</v>
      </c>
      <c r="U24" s="43" t="s">
        <v>191</v>
      </c>
      <c r="V24" s="39"/>
      <c r="W24" s="45"/>
      <c r="X24" s="5"/>
      <c r="Y24" s="5"/>
      <c r="Z24" s="5"/>
      <c r="AA24" s="5"/>
    </row>
    <row r="25" spans="1:27" s="40" customFormat="1" ht="153.75" customHeight="1" x14ac:dyDescent="0.25">
      <c r="A25" s="28"/>
      <c r="B25" s="59">
        <v>17</v>
      </c>
      <c r="C25" s="31" t="s">
        <v>192</v>
      </c>
      <c r="D25" s="30">
        <v>45363</v>
      </c>
      <c r="E25" s="31" t="s">
        <v>193</v>
      </c>
      <c r="F25" s="32" t="s">
        <v>194</v>
      </c>
      <c r="G25" s="31" t="s">
        <v>43</v>
      </c>
      <c r="H25" s="51" t="s">
        <v>195</v>
      </c>
      <c r="I25" s="51" t="s">
        <v>196</v>
      </c>
      <c r="J25" s="38" t="s">
        <v>197</v>
      </c>
      <c r="K25" s="33">
        <v>500972.72</v>
      </c>
      <c r="L25" s="34"/>
      <c r="M25" s="35" t="s">
        <v>33</v>
      </c>
      <c r="N25" s="63" t="s">
        <v>34</v>
      </c>
      <c r="O25" s="30">
        <v>45363</v>
      </c>
      <c r="P25" s="30">
        <v>45728</v>
      </c>
      <c r="Q25" s="44" t="s">
        <v>47</v>
      </c>
      <c r="R25" s="31">
        <f>12</f>
        <v>12</v>
      </c>
      <c r="S25" s="31" t="s">
        <v>71</v>
      </c>
      <c r="T25" s="38" t="s">
        <v>198</v>
      </c>
      <c r="U25" s="43" t="s">
        <v>199</v>
      </c>
      <c r="V25" s="44"/>
      <c r="W25" s="39"/>
      <c r="X25" s="5"/>
      <c r="Y25" s="5"/>
      <c r="Z25" s="5"/>
      <c r="AA25" s="5"/>
    </row>
    <row r="26" spans="1:27" s="40" customFormat="1" ht="126" customHeight="1" x14ac:dyDescent="0.25">
      <c r="A26" s="28"/>
      <c r="B26" s="59">
        <v>18</v>
      </c>
      <c r="C26" s="31">
        <v>9912526306</v>
      </c>
      <c r="D26" s="30">
        <v>45001</v>
      </c>
      <c r="E26" s="31" t="s">
        <v>200</v>
      </c>
      <c r="F26" s="32" t="s">
        <v>201</v>
      </c>
      <c r="G26" s="41" t="s">
        <v>29</v>
      </c>
      <c r="H26" s="52" t="s">
        <v>202</v>
      </c>
      <c r="I26" s="31" t="s">
        <v>203</v>
      </c>
      <c r="J26" s="53" t="s">
        <v>204</v>
      </c>
      <c r="K26" s="33">
        <v>645000</v>
      </c>
      <c r="L26" s="33">
        <f>483750</f>
        <v>483750</v>
      </c>
      <c r="M26" s="35" t="s">
        <v>205</v>
      </c>
      <c r="N26" s="62" t="s">
        <v>118</v>
      </c>
      <c r="O26" s="63">
        <v>44271</v>
      </c>
      <c r="P26" s="54">
        <v>45732</v>
      </c>
      <c r="Q26" s="30" t="s">
        <v>206</v>
      </c>
      <c r="R26" s="52">
        <f>12+12+12+12</f>
        <v>48</v>
      </c>
      <c r="S26" s="31" t="s">
        <v>71</v>
      </c>
      <c r="T26" s="49" t="s">
        <v>207</v>
      </c>
      <c r="U26" s="43" t="s">
        <v>208</v>
      </c>
      <c r="V26" s="39"/>
      <c r="W26" s="45"/>
      <c r="X26" s="5"/>
      <c r="Y26" s="5"/>
      <c r="Z26" s="5"/>
      <c r="AA26" s="5"/>
    </row>
    <row r="27" spans="1:27" s="40" customFormat="1" ht="112.5" customHeight="1" x14ac:dyDescent="0.25">
      <c r="A27" s="28"/>
      <c r="B27" s="59">
        <v>19</v>
      </c>
      <c r="C27" s="31" t="s">
        <v>209</v>
      </c>
      <c r="D27" s="30">
        <v>45009</v>
      </c>
      <c r="E27" s="41" t="s">
        <v>210</v>
      </c>
      <c r="F27" s="41" t="s">
        <v>211</v>
      </c>
      <c r="G27" s="41" t="s">
        <v>29</v>
      </c>
      <c r="H27" s="55" t="s">
        <v>212</v>
      </c>
      <c r="I27" s="38" t="s">
        <v>213</v>
      </c>
      <c r="J27" s="56" t="s">
        <v>214</v>
      </c>
      <c r="K27" s="33">
        <v>838.8</v>
      </c>
      <c r="L27" s="34">
        <v>840</v>
      </c>
      <c r="M27" s="35" t="s">
        <v>33</v>
      </c>
      <c r="N27" s="30" t="s">
        <v>34</v>
      </c>
      <c r="O27" s="30">
        <v>45013</v>
      </c>
      <c r="P27" s="57">
        <v>45744</v>
      </c>
      <c r="Q27" s="33" t="s">
        <v>59</v>
      </c>
      <c r="R27" s="55">
        <f>12+12</f>
        <v>24</v>
      </c>
      <c r="S27" s="31" t="s">
        <v>60</v>
      </c>
      <c r="T27" s="49" t="s">
        <v>215</v>
      </c>
      <c r="U27" s="38" t="s">
        <v>216</v>
      </c>
      <c r="V27" s="39"/>
      <c r="W27" s="45"/>
      <c r="X27" s="5"/>
      <c r="Y27" s="5"/>
      <c r="Z27" s="5"/>
      <c r="AA27" s="5"/>
    </row>
    <row r="28" spans="1:27" s="40" customFormat="1" ht="88.5" customHeight="1" x14ac:dyDescent="0.25">
      <c r="A28" s="28"/>
      <c r="B28" s="59">
        <v>20</v>
      </c>
      <c r="C28" s="31" t="s">
        <v>217</v>
      </c>
      <c r="D28" s="30">
        <v>44595</v>
      </c>
      <c r="E28" s="41" t="s">
        <v>218</v>
      </c>
      <c r="F28" s="46" t="s">
        <v>219</v>
      </c>
      <c r="G28" s="41" t="s">
        <v>29</v>
      </c>
      <c r="H28" s="55" t="s">
        <v>220</v>
      </c>
      <c r="I28" s="38" t="s">
        <v>221</v>
      </c>
      <c r="J28" s="56" t="s">
        <v>222</v>
      </c>
      <c r="K28" s="33">
        <v>89034.72</v>
      </c>
      <c r="L28" s="34">
        <v>97476.6</v>
      </c>
      <c r="M28" s="35" t="s">
        <v>33</v>
      </c>
      <c r="N28" s="30" t="s">
        <v>34</v>
      </c>
      <c r="O28" s="30">
        <v>44655</v>
      </c>
      <c r="P28" s="57">
        <v>45751</v>
      </c>
      <c r="Q28" s="44" t="s">
        <v>223</v>
      </c>
      <c r="R28" s="55">
        <f>12+12+12</f>
        <v>36</v>
      </c>
      <c r="S28" s="36" t="s">
        <v>224</v>
      </c>
      <c r="T28" s="43" t="s">
        <v>225</v>
      </c>
      <c r="U28" s="43" t="s">
        <v>226</v>
      </c>
      <c r="V28" s="39"/>
      <c r="W28" s="39"/>
      <c r="X28" s="5"/>
      <c r="Y28" s="5"/>
      <c r="Z28" s="5"/>
      <c r="AA28" s="5"/>
    </row>
    <row r="29" spans="1:27" s="40" customFormat="1" ht="75" x14ac:dyDescent="0.25">
      <c r="A29" s="28"/>
      <c r="B29" s="59">
        <v>21</v>
      </c>
      <c r="C29" s="31" t="s">
        <v>227</v>
      </c>
      <c r="D29" s="30">
        <v>45034</v>
      </c>
      <c r="E29" s="46" t="s">
        <v>228</v>
      </c>
      <c r="F29" s="31" t="s">
        <v>229</v>
      </c>
      <c r="G29" s="41" t="s">
        <v>29</v>
      </c>
      <c r="H29" s="56" t="s">
        <v>230</v>
      </c>
      <c r="I29" s="38" t="s">
        <v>231</v>
      </c>
      <c r="J29" s="56" t="s">
        <v>232</v>
      </c>
      <c r="K29" s="33">
        <f>25200+10800</f>
        <v>36000</v>
      </c>
      <c r="L29" s="34"/>
      <c r="M29" s="35" t="s">
        <v>233</v>
      </c>
      <c r="N29" s="63" t="s">
        <v>34</v>
      </c>
      <c r="O29" s="30">
        <v>45034</v>
      </c>
      <c r="P29" s="57">
        <v>45765</v>
      </c>
      <c r="Q29" s="33" t="s">
        <v>234</v>
      </c>
      <c r="R29" s="55">
        <f>12+12</f>
        <v>24</v>
      </c>
      <c r="S29" s="36" t="s">
        <v>60</v>
      </c>
      <c r="T29" s="42" t="s">
        <v>235</v>
      </c>
      <c r="U29" s="43" t="s">
        <v>236</v>
      </c>
      <c r="V29" s="39"/>
      <c r="W29" s="39"/>
      <c r="X29" s="5"/>
      <c r="Y29" s="5"/>
      <c r="Z29" s="5"/>
      <c r="AA29" s="5"/>
    </row>
    <row r="30" spans="1:27" s="40" customFormat="1" ht="76.5" customHeight="1" x14ac:dyDescent="0.25">
      <c r="A30" s="28"/>
      <c r="B30" s="59">
        <v>22</v>
      </c>
      <c r="C30" s="31" t="s">
        <v>237</v>
      </c>
      <c r="D30" s="30">
        <v>45044</v>
      </c>
      <c r="E30" s="38" t="s">
        <v>238</v>
      </c>
      <c r="F30" s="31" t="s">
        <v>239</v>
      </c>
      <c r="G30" s="41" t="s">
        <v>29</v>
      </c>
      <c r="H30" s="56" t="s">
        <v>240</v>
      </c>
      <c r="I30" s="51" t="s">
        <v>241</v>
      </c>
      <c r="J30" s="56" t="s">
        <v>242</v>
      </c>
      <c r="K30" s="33">
        <f>1078.8</f>
        <v>1078.8</v>
      </c>
      <c r="L30" s="33"/>
      <c r="M30" s="35" t="s">
        <v>33</v>
      </c>
      <c r="N30" s="63" t="s">
        <v>34</v>
      </c>
      <c r="O30" s="30">
        <v>45044</v>
      </c>
      <c r="P30" s="58">
        <v>45775</v>
      </c>
      <c r="Q30" s="33" t="s">
        <v>47</v>
      </c>
      <c r="R30" s="55">
        <f>12+12</f>
        <v>24</v>
      </c>
      <c r="S30" s="36" t="s">
        <v>60</v>
      </c>
      <c r="T30" s="37" t="s">
        <v>243</v>
      </c>
      <c r="U30" s="43" t="s">
        <v>244</v>
      </c>
      <c r="V30" s="39"/>
      <c r="W30" s="39"/>
      <c r="X30" s="5"/>
      <c r="Y30" s="5"/>
      <c r="Z30" s="5"/>
      <c r="AA30" s="5"/>
    </row>
    <row r="31" spans="1:27" s="40" customFormat="1" ht="183" customHeight="1" x14ac:dyDescent="0.25">
      <c r="A31" s="28"/>
      <c r="B31" s="59">
        <v>23</v>
      </c>
      <c r="C31" s="31" t="s">
        <v>245</v>
      </c>
      <c r="D31" s="60">
        <v>45414</v>
      </c>
      <c r="E31" s="41" t="s">
        <v>246</v>
      </c>
      <c r="F31" s="41" t="s">
        <v>247</v>
      </c>
      <c r="G31" s="41" t="s">
        <v>43</v>
      </c>
      <c r="H31" s="38" t="s">
        <v>248</v>
      </c>
      <c r="I31" s="31" t="s">
        <v>249</v>
      </c>
      <c r="J31" s="51" t="s">
        <v>250</v>
      </c>
      <c r="K31" s="33">
        <f>80448+30000+14749.28+15000+10000</f>
        <v>150197.28</v>
      </c>
      <c r="L31" s="34"/>
      <c r="M31" s="35" t="s">
        <v>33</v>
      </c>
      <c r="N31" s="62" t="s">
        <v>34</v>
      </c>
      <c r="O31" s="30">
        <v>45414</v>
      </c>
      <c r="P31" s="30">
        <v>45779</v>
      </c>
      <c r="Q31" s="44" t="s">
        <v>47</v>
      </c>
      <c r="R31" s="31">
        <f>12</f>
        <v>12</v>
      </c>
      <c r="S31" s="43" t="s">
        <v>251</v>
      </c>
      <c r="T31" s="37" t="s">
        <v>252</v>
      </c>
      <c r="U31" s="43" t="s">
        <v>253</v>
      </c>
      <c r="V31" s="39"/>
      <c r="W31" s="39"/>
      <c r="X31" s="5"/>
      <c r="Y31" s="5"/>
      <c r="Z31" s="5"/>
      <c r="AA31" s="5"/>
    </row>
    <row r="32" spans="1:27" s="40" customFormat="1" ht="194.25" customHeight="1" x14ac:dyDescent="0.25">
      <c r="A32" s="28"/>
      <c r="B32" s="59">
        <v>24</v>
      </c>
      <c r="C32" s="31" t="s">
        <v>254</v>
      </c>
      <c r="D32" s="30">
        <v>45421</v>
      </c>
      <c r="E32" s="41" t="s">
        <v>255</v>
      </c>
      <c r="F32" s="41" t="s">
        <v>256</v>
      </c>
      <c r="G32" s="31" t="s">
        <v>29</v>
      </c>
      <c r="H32" s="38" t="s">
        <v>257</v>
      </c>
      <c r="I32" s="51" t="s">
        <v>258</v>
      </c>
      <c r="J32" s="38" t="s">
        <v>259</v>
      </c>
      <c r="K32" s="33">
        <v>175683.11</v>
      </c>
      <c r="L32" s="33"/>
      <c r="M32" s="35" t="s">
        <v>176</v>
      </c>
      <c r="N32" s="35" t="s">
        <v>34</v>
      </c>
      <c r="O32" s="30">
        <v>45425</v>
      </c>
      <c r="P32" s="30">
        <v>45790</v>
      </c>
      <c r="Q32" s="33" t="s">
        <v>47</v>
      </c>
      <c r="R32" s="31">
        <f>12</f>
        <v>12</v>
      </c>
      <c r="S32" s="36" t="s">
        <v>260</v>
      </c>
      <c r="T32" s="61" t="s">
        <v>261</v>
      </c>
      <c r="U32" s="43" t="s">
        <v>262</v>
      </c>
      <c r="V32" s="39"/>
      <c r="W32" s="45"/>
      <c r="X32" s="5"/>
      <c r="Y32" s="5"/>
      <c r="Z32" s="5"/>
      <c r="AA32" s="5"/>
    </row>
    <row r="33" spans="1:27" s="40" customFormat="1" ht="159.75" customHeight="1" x14ac:dyDescent="0.25">
      <c r="A33" s="28"/>
      <c r="B33" s="59">
        <v>25</v>
      </c>
      <c r="C33" s="29" t="s">
        <v>263</v>
      </c>
      <c r="D33" s="30">
        <v>45441</v>
      </c>
      <c r="E33" s="31" t="s">
        <v>264</v>
      </c>
      <c r="F33" s="31" t="s">
        <v>265</v>
      </c>
      <c r="G33" s="31" t="s">
        <v>29</v>
      </c>
      <c r="H33" s="38" t="s">
        <v>266</v>
      </c>
      <c r="I33" s="38" t="s">
        <v>267</v>
      </c>
      <c r="J33" s="38" t="s">
        <v>268</v>
      </c>
      <c r="K33" s="33">
        <v>27100</v>
      </c>
      <c r="L33" s="33"/>
      <c r="M33" s="35" t="s">
        <v>176</v>
      </c>
      <c r="N33" s="35" t="s">
        <v>34</v>
      </c>
      <c r="O33" s="63">
        <v>45444</v>
      </c>
      <c r="P33" s="62">
        <v>45809</v>
      </c>
      <c r="Q33" s="33" t="s">
        <v>47</v>
      </c>
      <c r="R33" s="31">
        <f>12</f>
        <v>12</v>
      </c>
      <c r="S33" s="36" t="s">
        <v>224</v>
      </c>
      <c r="T33" s="37" t="s">
        <v>269</v>
      </c>
      <c r="U33" s="43" t="s">
        <v>270</v>
      </c>
      <c r="V33" s="33"/>
      <c r="W33" s="45"/>
      <c r="X33" s="5"/>
      <c r="Y33" s="5"/>
      <c r="Z33" s="5"/>
      <c r="AA33" s="5"/>
    </row>
    <row r="34" spans="1:27" s="40" customFormat="1" ht="80.25" customHeight="1" x14ac:dyDescent="0.25">
      <c r="A34" s="28"/>
      <c r="B34" s="59">
        <v>26</v>
      </c>
      <c r="C34" s="31" t="s">
        <v>271</v>
      </c>
      <c r="D34" s="30">
        <v>43985</v>
      </c>
      <c r="E34" s="41" t="s">
        <v>272</v>
      </c>
      <c r="F34" s="46" t="s">
        <v>273</v>
      </c>
      <c r="G34" s="41" t="s">
        <v>29</v>
      </c>
      <c r="H34" s="38" t="s">
        <v>274</v>
      </c>
      <c r="I34" s="51" t="s">
        <v>275</v>
      </c>
      <c r="J34" s="38" t="s">
        <v>276</v>
      </c>
      <c r="K34" s="33">
        <f>19860</f>
        <v>19860</v>
      </c>
      <c r="L34" s="33">
        <f>19860+4965</f>
        <v>24825</v>
      </c>
      <c r="M34" s="35" t="s">
        <v>33</v>
      </c>
      <c r="N34" s="62" t="s">
        <v>34</v>
      </c>
      <c r="O34" s="63">
        <v>43986</v>
      </c>
      <c r="P34" s="35">
        <v>45812</v>
      </c>
      <c r="Q34" s="44" t="s">
        <v>277</v>
      </c>
      <c r="R34" s="31">
        <f>12+12+12+12+12</f>
        <v>60</v>
      </c>
      <c r="S34" s="36" t="s">
        <v>36</v>
      </c>
      <c r="T34" s="37" t="s">
        <v>278</v>
      </c>
      <c r="U34" s="43" t="s">
        <v>279</v>
      </c>
      <c r="V34" s="39"/>
      <c r="W34" s="39"/>
      <c r="X34" s="5"/>
      <c r="Y34" s="5"/>
      <c r="Z34" s="5"/>
      <c r="AA34" s="5"/>
    </row>
    <row r="35" spans="1:27" s="40" customFormat="1" ht="89.25" customHeight="1" x14ac:dyDescent="0.25">
      <c r="A35" s="28"/>
      <c r="B35" s="59">
        <v>27</v>
      </c>
      <c r="C35" s="31" t="s">
        <v>280</v>
      </c>
      <c r="D35" s="30">
        <v>45093</v>
      </c>
      <c r="E35" s="41" t="s">
        <v>281</v>
      </c>
      <c r="F35" s="41" t="s">
        <v>282</v>
      </c>
      <c r="G35" s="41" t="s">
        <v>29</v>
      </c>
      <c r="H35" s="38" t="s">
        <v>283</v>
      </c>
      <c r="I35" s="51" t="s">
        <v>284</v>
      </c>
      <c r="J35" s="38" t="s">
        <v>285</v>
      </c>
      <c r="K35" s="33">
        <v>15525</v>
      </c>
      <c r="L35" s="33"/>
      <c r="M35" s="35" t="s">
        <v>176</v>
      </c>
      <c r="N35" s="35" t="s">
        <v>34</v>
      </c>
      <c r="O35" s="30">
        <v>45093</v>
      </c>
      <c r="P35" s="30">
        <v>45824</v>
      </c>
      <c r="Q35" s="33" t="s">
        <v>234</v>
      </c>
      <c r="R35" s="31">
        <f>12+12</f>
        <v>24</v>
      </c>
      <c r="S35" s="36" t="s">
        <v>165</v>
      </c>
      <c r="T35" s="38" t="s">
        <v>286</v>
      </c>
      <c r="U35" s="43" t="s">
        <v>287</v>
      </c>
      <c r="V35" s="64"/>
      <c r="W35" s="45"/>
      <c r="X35" s="5"/>
      <c r="Y35" s="5"/>
      <c r="Z35" s="5"/>
      <c r="AA35" s="5"/>
    </row>
    <row r="36" spans="1:27" s="40" customFormat="1" ht="111" customHeight="1" x14ac:dyDescent="0.25">
      <c r="A36" s="28"/>
      <c r="B36" s="38">
        <v>28</v>
      </c>
      <c r="C36" s="38" t="s">
        <v>288</v>
      </c>
      <c r="D36" s="30">
        <v>45058</v>
      </c>
      <c r="E36" s="38" t="s">
        <v>289</v>
      </c>
      <c r="F36" s="38" t="s">
        <v>290</v>
      </c>
      <c r="G36" s="41" t="s">
        <v>29</v>
      </c>
      <c r="H36" s="38" t="s">
        <v>291</v>
      </c>
      <c r="I36" s="51" t="s">
        <v>292</v>
      </c>
      <c r="J36" s="38" t="s">
        <v>293</v>
      </c>
      <c r="K36" s="44">
        <v>20000</v>
      </c>
      <c r="L36" s="44"/>
      <c r="M36" s="35" t="s">
        <v>33</v>
      </c>
      <c r="N36" s="30" t="s">
        <v>34</v>
      </c>
      <c r="O36" s="35">
        <v>45098</v>
      </c>
      <c r="P36" s="35">
        <v>45829</v>
      </c>
      <c r="Q36" s="44" t="s">
        <v>59</v>
      </c>
      <c r="R36" s="38">
        <f>12+12</f>
        <v>24</v>
      </c>
      <c r="S36" s="43" t="s">
        <v>294</v>
      </c>
      <c r="T36" s="37" t="s">
        <v>295</v>
      </c>
      <c r="U36" s="43" t="s">
        <v>296</v>
      </c>
      <c r="V36" s="39"/>
      <c r="W36" s="39" t="s">
        <v>297</v>
      </c>
      <c r="X36" s="5"/>
      <c r="Y36" s="5"/>
      <c r="Z36" s="5"/>
      <c r="AA36" s="5"/>
    </row>
    <row r="37" spans="1:27" s="40" customFormat="1" ht="84" customHeight="1" x14ac:dyDescent="0.25">
      <c r="A37" s="28"/>
      <c r="B37" s="59">
        <v>29</v>
      </c>
      <c r="C37" s="31" t="s">
        <v>298</v>
      </c>
      <c r="D37" s="30">
        <v>44005</v>
      </c>
      <c r="E37" s="41" t="s">
        <v>299</v>
      </c>
      <c r="F37" s="46" t="s">
        <v>300</v>
      </c>
      <c r="G37" s="31" t="s">
        <v>301</v>
      </c>
      <c r="H37" s="31" t="s">
        <v>302</v>
      </c>
      <c r="I37" s="51" t="s">
        <v>303</v>
      </c>
      <c r="J37" s="51" t="s">
        <v>304</v>
      </c>
      <c r="K37" s="33">
        <v>15800</v>
      </c>
      <c r="L37" s="33">
        <v>30450</v>
      </c>
      <c r="M37" s="35" t="s">
        <v>33</v>
      </c>
      <c r="N37" s="63" t="s">
        <v>34</v>
      </c>
      <c r="O37" s="63">
        <v>44008</v>
      </c>
      <c r="P37" s="30">
        <v>45834</v>
      </c>
      <c r="Q37" s="44" t="s">
        <v>305</v>
      </c>
      <c r="R37" s="38">
        <f>12+12+12+12+12</f>
        <v>60</v>
      </c>
      <c r="S37" s="38" t="s">
        <v>306</v>
      </c>
      <c r="T37" s="37" t="s">
        <v>307</v>
      </c>
      <c r="U37" s="43" t="s">
        <v>308</v>
      </c>
      <c r="V37" s="39"/>
      <c r="W37" s="65"/>
      <c r="X37" s="5"/>
      <c r="Y37" s="5"/>
      <c r="Z37" s="5"/>
      <c r="AA37" s="5"/>
    </row>
    <row r="38" spans="1:27" s="40" customFormat="1" ht="76.5" customHeight="1" x14ac:dyDescent="0.25">
      <c r="A38" s="28"/>
      <c r="B38" s="59">
        <v>30</v>
      </c>
      <c r="C38" s="31" t="s">
        <v>309</v>
      </c>
      <c r="D38" s="30">
        <v>44012</v>
      </c>
      <c r="E38" s="41" t="s">
        <v>310</v>
      </c>
      <c r="F38" s="46" t="s">
        <v>311</v>
      </c>
      <c r="G38" s="31" t="s">
        <v>301</v>
      </c>
      <c r="H38" s="38" t="s">
        <v>312</v>
      </c>
      <c r="I38" s="51" t="s">
        <v>313</v>
      </c>
      <c r="J38" s="51" t="s">
        <v>314</v>
      </c>
      <c r="K38" s="66">
        <v>1479</v>
      </c>
      <c r="L38" s="33">
        <v>1890.04</v>
      </c>
      <c r="M38" s="62" t="s">
        <v>315</v>
      </c>
      <c r="N38" s="62" t="s">
        <v>316</v>
      </c>
      <c r="O38" s="63">
        <v>44014</v>
      </c>
      <c r="P38" s="35">
        <v>45840</v>
      </c>
      <c r="Q38" s="33" t="s">
        <v>317</v>
      </c>
      <c r="R38" s="31">
        <f>12+12+12+12+12</f>
        <v>60</v>
      </c>
      <c r="S38" s="31" t="s">
        <v>71</v>
      </c>
      <c r="T38" s="43" t="s">
        <v>318</v>
      </c>
      <c r="U38" s="43" t="s">
        <v>319</v>
      </c>
      <c r="V38" s="39"/>
      <c r="W38" s="38"/>
      <c r="X38" s="5"/>
      <c r="Y38" s="5"/>
      <c r="Z38" s="5"/>
      <c r="AA38" s="5"/>
    </row>
    <row r="39" spans="1:27" s="40" customFormat="1" ht="254.25" customHeight="1" x14ac:dyDescent="0.25">
      <c r="A39" s="28"/>
      <c r="B39" s="59">
        <v>31</v>
      </c>
      <c r="C39" s="29" t="s">
        <v>320</v>
      </c>
      <c r="D39" s="30">
        <v>45471</v>
      </c>
      <c r="E39" s="46" t="s">
        <v>321</v>
      </c>
      <c r="F39" s="31" t="s">
        <v>322</v>
      </c>
      <c r="G39" s="41" t="s">
        <v>29</v>
      </c>
      <c r="H39" s="56" t="s">
        <v>323</v>
      </c>
      <c r="I39" s="38" t="s">
        <v>324</v>
      </c>
      <c r="J39" s="56" t="s">
        <v>325</v>
      </c>
      <c r="K39" s="33">
        <v>745000</v>
      </c>
      <c r="L39" s="34"/>
      <c r="M39" s="35" t="s">
        <v>33</v>
      </c>
      <c r="N39" s="63" t="s">
        <v>34</v>
      </c>
      <c r="O39" s="30">
        <v>45476</v>
      </c>
      <c r="P39" s="57">
        <v>45841</v>
      </c>
      <c r="Q39" s="33" t="s">
        <v>47</v>
      </c>
      <c r="R39" s="55">
        <f>12</f>
        <v>12</v>
      </c>
      <c r="S39" s="31" t="s">
        <v>306</v>
      </c>
      <c r="T39" s="43" t="s">
        <v>326</v>
      </c>
      <c r="U39" s="43" t="s">
        <v>327</v>
      </c>
      <c r="V39" s="39"/>
      <c r="W39" s="39"/>
      <c r="X39" s="5"/>
      <c r="Y39" s="5"/>
      <c r="Z39" s="5"/>
      <c r="AA39" s="5"/>
    </row>
    <row r="40" spans="1:27" s="40" customFormat="1" ht="210" customHeight="1" x14ac:dyDescent="0.25">
      <c r="A40" s="28"/>
      <c r="B40" s="59">
        <v>32</v>
      </c>
      <c r="C40" s="31" t="s">
        <v>328</v>
      </c>
      <c r="D40" s="30"/>
      <c r="E40" s="31" t="s">
        <v>329</v>
      </c>
      <c r="F40" s="67" t="s">
        <v>330</v>
      </c>
      <c r="G40" s="32" t="s">
        <v>43</v>
      </c>
      <c r="H40" s="52" t="s">
        <v>331</v>
      </c>
      <c r="I40" s="38" t="s">
        <v>332</v>
      </c>
      <c r="J40" s="38" t="s">
        <v>333</v>
      </c>
      <c r="K40" s="80">
        <v>392700.7</v>
      </c>
      <c r="L40" s="33"/>
      <c r="M40" s="35" t="s">
        <v>205</v>
      </c>
      <c r="N40" s="62" t="s">
        <v>118</v>
      </c>
      <c r="O40" s="63">
        <v>45491</v>
      </c>
      <c r="P40" s="54">
        <v>45856</v>
      </c>
      <c r="Q40" s="30" t="s">
        <v>47</v>
      </c>
      <c r="R40" s="52">
        <f>12</f>
        <v>12</v>
      </c>
      <c r="S40" s="31" t="s">
        <v>71</v>
      </c>
      <c r="T40" s="38" t="s">
        <v>334</v>
      </c>
      <c r="U40" s="43" t="s">
        <v>319</v>
      </c>
      <c r="V40" s="39"/>
      <c r="W40" s="45"/>
      <c r="X40" s="5"/>
      <c r="Y40" s="5"/>
      <c r="Z40" s="5"/>
      <c r="AA40" s="5"/>
    </row>
    <row r="41" spans="1:27" s="40" customFormat="1" ht="216.75" customHeight="1" x14ac:dyDescent="0.25">
      <c r="A41" s="28"/>
      <c r="B41" s="59">
        <v>33</v>
      </c>
      <c r="C41" s="31" t="s">
        <v>335</v>
      </c>
      <c r="D41" s="68">
        <v>45492</v>
      </c>
      <c r="E41" s="31" t="s">
        <v>329</v>
      </c>
      <c r="F41" s="67" t="s">
        <v>330</v>
      </c>
      <c r="G41" s="32" t="s">
        <v>43</v>
      </c>
      <c r="H41" s="52" t="s">
        <v>336</v>
      </c>
      <c r="I41" s="38" t="s">
        <v>337</v>
      </c>
      <c r="J41" s="38" t="s">
        <v>338</v>
      </c>
      <c r="K41" s="33">
        <v>157564.5</v>
      </c>
      <c r="L41" s="33"/>
      <c r="M41" s="35" t="s">
        <v>205</v>
      </c>
      <c r="N41" s="62" t="s">
        <v>118</v>
      </c>
      <c r="O41" s="63">
        <v>45492</v>
      </c>
      <c r="P41" s="54">
        <v>45857</v>
      </c>
      <c r="Q41" s="30" t="s">
        <v>47</v>
      </c>
      <c r="R41" s="52">
        <f>12</f>
        <v>12</v>
      </c>
      <c r="S41" s="31" t="s">
        <v>71</v>
      </c>
      <c r="T41" s="38" t="s">
        <v>339</v>
      </c>
      <c r="U41" s="43" t="s">
        <v>319</v>
      </c>
      <c r="V41" s="39"/>
      <c r="W41" s="45"/>
      <c r="X41" s="5"/>
      <c r="Y41" s="5"/>
      <c r="Z41" s="5"/>
      <c r="AA41" s="5"/>
    </row>
    <row r="42" spans="1:27" s="40" customFormat="1" ht="339" customHeight="1" x14ac:dyDescent="0.25">
      <c r="A42" s="28"/>
      <c r="B42" s="51">
        <v>34</v>
      </c>
      <c r="C42" s="47" t="s">
        <v>340</v>
      </c>
      <c r="D42" s="30">
        <v>45502</v>
      </c>
      <c r="E42" s="38" t="s">
        <v>341</v>
      </c>
      <c r="F42" s="38" t="s">
        <v>342</v>
      </c>
      <c r="G42" s="32" t="s">
        <v>43</v>
      </c>
      <c r="H42" s="38" t="s">
        <v>343</v>
      </c>
      <c r="I42" s="38" t="s">
        <v>344</v>
      </c>
      <c r="J42" s="38" t="s">
        <v>345</v>
      </c>
      <c r="K42" s="44">
        <v>5987.28</v>
      </c>
      <c r="L42" s="48"/>
      <c r="M42" s="35" t="s">
        <v>33</v>
      </c>
      <c r="N42" s="35" t="s">
        <v>34</v>
      </c>
      <c r="O42" s="35">
        <v>45502</v>
      </c>
      <c r="P42" s="35">
        <v>45867</v>
      </c>
      <c r="Q42" s="44" t="s">
        <v>47</v>
      </c>
      <c r="R42" s="31">
        <f>12</f>
        <v>12</v>
      </c>
      <c r="S42" s="31" t="s">
        <v>165</v>
      </c>
      <c r="T42" s="49" t="s">
        <v>346</v>
      </c>
      <c r="U42" s="43" t="s">
        <v>347</v>
      </c>
      <c r="V42" s="39"/>
      <c r="W42" s="38"/>
      <c r="X42" s="5"/>
      <c r="Y42" s="5"/>
      <c r="Z42" s="5"/>
      <c r="AA42" s="5"/>
    </row>
    <row r="43" spans="1:27" s="40" customFormat="1" ht="45" x14ac:dyDescent="0.25">
      <c r="A43" s="28"/>
      <c r="B43" s="59">
        <v>35</v>
      </c>
      <c r="C43" s="31" t="s">
        <v>348</v>
      </c>
      <c r="D43" s="30">
        <v>42979</v>
      </c>
      <c r="E43" s="31" t="s">
        <v>349</v>
      </c>
      <c r="F43" s="31" t="s">
        <v>350</v>
      </c>
      <c r="G43" s="41" t="s">
        <v>29</v>
      </c>
      <c r="H43" s="69" t="s">
        <v>351</v>
      </c>
      <c r="I43" s="38" t="s">
        <v>352</v>
      </c>
      <c r="J43" s="69" t="s">
        <v>353</v>
      </c>
      <c r="K43" s="33">
        <v>19200</v>
      </c>
      <c r="L43" s="34">
        <v>41563.56</v>
      </c>
      <c r="M43" s="35" t="s">
        <v>176</v>
      </c>
      <c r="N43" s="30" t="s">
        <v>34</v>
      </c>
      <c r="O43" s="30">
        <v>42979</v>
      </c>
      <c r="P43" s="70">
        <v>45872</v>
      </c>
      <c r="Q43" s="33" t="s">
        <v>354</v>
      </c>
      <c r="R43" s="71">
        <f>12+12+12+5+12+12+12+6+12</f>
        <v>95</v>
      </c>
      <c r="S43" s="31" t="s">
        <v>178</v>
      </c>
      <c r="T43" s="37" t="s">
        <v>355</v>
      </c>
      <c r="U43" s="43" t="s">
        <v>356</v>
      </c>
      <c r="V43" s="39"/>
      <c r="W43" s="39"/>
      <c r="X43" s="5"/>
      <c r="Y43" s="5"/>
      <c r="Z43" s="5"/>
      <c r="AA43" s="5"/>
    </row>
    <row r="44" spans="1:27" s="40" customFormat="1" ht="103.5" customHeight="1" x14ac:dyDescent="0.25">
      <c r="A44" s="28"/>
      <c r="B44" s="59">
        <v>36</v>
      </c>
      <c r="C44" s="31" t="s">
        <v>357</v>
      </c>
      <c r="D44" s="30">
        <v>44025</v>
      </c>
      <c r="E44" s="41" t="s">
        <v>358</v>
      </c>
      <c r="F44" s="46" t="s">
        <v>359</v>
      </c>
      <c r="G44" s="46" t="s">
        <v>29</v>
      </c>
      <c r="H44" s="38" t="s">
        <v>360</v>
      </c>
      <c r="I44" s="38" t="s">
        <v>361</v>
      </c>
      <c r="J44" s="51" t="s">
        <v>362</v>
      </c>
      <c r="K44" s="33">
        <v>14800</v>
      </c>
      <c r="L44" s="33">
        <v>14700</v>
      </c>
      <c r="M44" s="35" t="s">
        <v>33</v>
      </c>
      <c r="N44" s="62" t="s">
        <v>34</v>
      </c>
      <c r="O44" s="63">
        <v>44046</v>
      </c>
      <c r="P44" s="35">
        <v>45872</v>
      </c>
      <c r="Q44" s="33" t="s">
        <v>164</v>
      </c>
      <c r="R44" s="31">
        <f>12+12+12+12+12</f>
        <v>60</v>
      </c>
      <c r="S44" s="31" t="s">
        <v>165</v>
      </c>
      <c r="T44" s="38" t="s">
        <v>363</v>
      </c>
      <c r="U44" s="43" t="s">
        <v>319</v>
      </c>
      <c r="V44" s="39"/>
      <c r="W44" s="39"/>
      <c r="X44" s="5"/>
      <c r="Y44" s="5"/>
      <c r="Z44" s="5"/>
      <c r="AA44" s="5"/>
    </row>
    <row r="45" spans="1:27" s="40" customFormat="1" ht="132.75" customHeight="1" x14ac:dyDescent="0.25">
      <c r="A45" s="28"/>
      <c r="B45" s="59">
        <v>37</v>
      </c>
      <c r="C45" s="31" t="s">
        <v>364</v>
      </c>
      <c r="D45" s="30">
        <v>44042</v>
      </c>
      <c r="E45" s="41" t="s">
        <v>365</v>
      </c>
      <c r="F45" s="46" t="s">
        <v>366</v>
      </c>
      <c r="G45" s="46" t="s">
        <v>29</v>
      </c>
      <c r="H45" s="74" t="s">
        <v>367</v>
      </c>
      <c r="I45" s="38" t="s">
        <v>368</v>
      </c>
      <c r="J45" s="81" t="s">
        <v>369</v>
      </c>
      <c r="K45" s="33">
        <f>110997.36+40600</f>
        <v>151597.35999999999</v>
      </c>
      <c r="L45" s="33">
        <f>K45+36203.04</f>
        <v>187800.4</v>
      </c>
      <c r="M45" s="35" t="s">
        <v>33</v>
      </c>
      <c r="N45" s="62" t="s">
        <v>34</v>
      </c>
      <c r="O45" s="63">
        <v>44046</v>
      </c>
      <c r="P45" s="82">
        <v>45872</v>
      </c>
      <c r="Q45" s="44" t="s">
        <v>370</v>
      </c>
      <c r="R45" s="79">
        <f>12+12+12+12+12</f>
        <v>60</v>
      </c>
      <c r="S45" s="38" t="s">
        <v>371</v>
      </c>
      <c r="T45" s="38" t="s">
        <v>372</v>
      </c>
      <c r="U45" s="43" t="s">
        <v>319</v>
      </c>
      <c r="V45" s="39" t="s">
        <v>373</v>
      </c>
      <c r="W45" s="39"/>
      <c r="X45" s="5"/>
      <c r="Y45" s="5"/>
      <c r="Z45" s="5"/>
      <c r="AA45" s="5"/>
    </row>
    <row r="46" spans="1:27" s="40" customFormat="1" ht="82.5" customHeight="1" x14ac:dyDescent="0.25">
      <c r="A46" s="28"/>
      <c r="B46" s="59">
        <v>38</v>
      </c>
      <c r="C46" s="31" t="s">
        <v>374</v>
      </c>
      <c r="D46" s="30">
        <v>44040</v>
      </c>
      <c r="E46" s="31" t="s">
        <v>375</v>
      </c>
      <c r="F46" s="31" t="s">
        <v>376</v>
      </c>
      <c r="G46" s="31" t="s">
        <v>29</v>
      </c>
      <c r="H46" s="38" t="s">
        <v>377</v>
      </c>
      <c r="I46" s="38" t="s">
        <v>378</v>
      </c>
      <c r="J46" s="38" t="s">
        <v>534</v>
      </c>
      <c r="K46" s="33">
        <v>16200</v>
      </c>
      <c r="L46" s="33">
        <v>22070.26</v>
      </c>
      <c r="M46" s="35" t="s">
        <v>176</v>
      </c>
      <c r="N46" s="35" t="s">
        <v>34</v>
      </c>
      <c r="O46" s="63">
        <v>44046</v>
      </c>
      <c r="P46" s="62">
        <v>45872</v>
      </c>
      <c r="Q46" s="33" t="s">
        <v>47</v>
      </c>
      <c r="R46" s="31">
        <v>60</v>
      </c>
      <c r="S46" s="31" t="s">
        <v>379</v>
      </c>
      <c r="T46" s="61" t="s">
        <v>380</v>
      </c>
      <c r="U46" s="43" t="s">
        <v>381</v>
      </c>
      <c r="V46" s="33"/>
      <c r="W46" s="45"/>
      <c r="X46" s="5"/>
      <c r="Y46" s="5"/>
      <c r="Z46" s="5"/>
      <c r="AA46" s="5"/>
    </row>
    <row r="47" spans="1:27" s="40" customFormat="1" ht="96.75" customHeight="1" x14ac:dyDescent="0.25">
      <c r="A47" s="28"/>
      <c r="B47" s="59">
        <v>39</v>
      </c>
      <c r="C47" s="31" t="s">
        <v>382</v>
      </c>
      <c r="D47" s="30">
        <v>45143</v>
      </c>
      <c r="E47" s="41" t="s">
        <v>383</v>
      </c>
      <c r="F47" s="46" t="s">
        <v>384</v>
      </c>
      <c r="G47" s="46" t="s">
        <v>29</v>
      </c>
      <c r="H47" s="38" t="s">
        <v>385</v>
      </c>
      <c r="I47" s="38" t="s">
        <v>386</v>
      </c>
      <c r="J47" s="51" t="s">
        <v>387</v>
      </c>
      <c r="K47" s="33">
        <v>8042.94</v>
      </c>
      <c r="L47" s="33">
        <v>8340.34</v>
      </c>
      <c r="M47" s="62" t="s">
        <v>315</v>
      </c>
      <c r="N47" s="62" t="s">
        <v>316</v>
      </c>
      <c r="O47" s="63">
        <v>45144</v>
      </c>
      <c r="P47" s="35">
        <v>45875</v>
      </c>
      <c r="Q47" s="33" t="s">
        <v>47</v>
      </c>
      <c r="R47" s="31">
        <f>12+12</f>
        <v>24</v>
      </c>
      <c r="S47" s="31" t="s">
        <v>71</v>
      </c>
      <c r="T47" s="38" t="s">
        <v>388</v>
      </c>
      <c r="U47" s="43" t="s">
        <v>389</v>
      </c>
      <c r="V47" s="39"/>
      <c r="W47" s="39"/>
      <c r="X47" s="5"/>
      <c r="Y47" s="5"/>
      <c r="Z47" s="5"/>
      <c r="AA47" s="5"/>
    </row>
    <row r="48" spans="1:27" s="40" customFormat="1" ht="105.75" customHeight="1" x14ac:dyDescent="0.25">
      <c r="A48" s="28"/>
      <c r="B48" s="59">
        <v>40</v>
      </c>
      <c r="C48" s="31" t="s">
        <v>390</v>
      </c>
      <c r="D48" s="30">
        <v>44790</v>
      </c>
      <c r="E48" s="31" t="s">
        <v>391</v>
      </c>
      <c r="F48" s="46" t="s">
        <v>392</v>
      </c>
      <c r="G48" s="46" t="s">
        <v>29</v>
      </c>
      <c r="H48" s="38" t="s">
        <v>115</v>
      </c>
      <c r="I48" s="38" t="s">
        <v>116</v>
      </c>
      <c r="J48" s="38" t="s">
        <v>393</v>
      </c>
      <c r="K48" s="33">
        <v>122868</v>
      </c>
      <c r="L48" s="33">
        <v>126726.05</v>
      </c>
      <c r="M48" s="35" t="s">
        <v>33</v>
      </c>
      <c r="N48" s="62" t="s">
        <v>118</v>
      </c>
      <c r="O48" s="63">
        <v>44790</v>
      </c>
      <c r="P48" s="35">
        <v>45886</v>
      </c>
      <c r="Q48" s="44" t="s">
        <v>394</v>
      </c>
      <c r="R48" s="31">
        <f>12+12+12</f>
        <v>36</v>
      </c>
      <c r="S48" s="38" t="s">
        <v>395</v>
      </c>
      <c r="T48" s="38" t="s">
        <v>396</v>
      </c>
      <c r="U48" s="43" t="s">
        <v>296</v>
      </c>
      <c r="V48" s="39"/>
      <c r="W48" s="38"/>
      <c r="X48" s="5"/>
      <c r="Y48" s="5"/>
      <c r="Z48" s="5"/>
      <c r="AA48" s="5"/>
    </row>
    <row r="49" spans="1:27" s="40" customFormat="1" ht="103.5" customHeight="1" x14ac:dyDescent="0.25">
      <c r="A49" s="28"/>
      <c r="B49" s="59">
        <v>41</v>
      </c>
      <c r="C49" s="31" t="s">
        <v>397</v>
      </c>
      <c r="D49" s="30">
        <v>44056</v>
      </c>
      <c r="E49" s="41" t="s">
        <v>358</v>
      </c>
      <c r="F49" s="46" t="s">
        <v>398</v>
      </c>
      <c r="G49" s="31" t="s">
        <v>29</v>
      </c>
      <c r="H49" s="38" t="s">
        <v>399</v>
      </c>
      <c r="I49" s="51" t="s">
        <v>400</v>
      </c>
      <c r="J49" s="51" t="s">
        <v>401</v>
      </c>
      <c r="K49" s="83">
        <v>28736.12</v>
      </c>
      <c r="L49" s="33"/>
      <c r="M49" s="35" t="s">
        <v>33</v>
      </c>
      <c r="N49" s="62" t="s">
        <v>34</v>
      </c>
      <c r="O49" s="30">
        <v>44060</v>
      </c>
      <c r="P49" s="35">
        <v>45887</v>
      </c>
      <c r="Q49" s="44" t="s">
        <v>402</v>
      </c>
      <c r="R49" s="31">
        <f>12+12+12+12+12</f>
        <v>60</v>
      </c>
      <c r="S49" s="36" t="s">
        <v>165</v>
      </c>
      <c r="T49" s="72" t="s">
        <v>403</v>
      </c>
      <c r="U49" s="43" t="s">
        <v>319</v>
      </c>
      <c r="V49" s="39"/>
      <c r="W49" s="39"/>
      <c r="X49" s="5"/>
      <c r="Y49" s="5"/>
      <c r="Z49" s="5"/>
      <c r="AA49" s="5"/>
    </row>
    <row r="50" spans="1:27" s="40" customFormat="1" ht="105" customHeight="1" x14ac:dyDescent="0.25">
      <c r="A50" s="28"/>
      <c r="B50" s="59">
        <v>42</v>
      </c>
      <c r="C50" s="31" t="s">
        <v>404</v>
      </c>
      <c r="D50" s="60">
        <v>42980</v>
      </c>
      <c r="E50" s="41" t="s">
        <v>405</v>
      </c>
      <c r="F50" s="41" t="s">
        <v>406</v>
      </c>
      <c r="G50" s="32" t="s">
        <v>29</v>
      </c>
      <c r="H50" s="31" t="s">
        <v>407</v>
      </c>
      <c r="I50" s="31" t="s">
        <v>408</v>
      </c>
      <c r="J50" s="51" t="s">
        <v>409</v>
      </c>
      <c r="K50" s="33">
        <v>25200</v>
      </c>
      <c r="L50" s="34">
        <v>31340.07</v>
      </c>
      <c r="M50" s="35" t="s">
        <v>176</v>
      </c>
      <c r="N50" s="30" t="s">
        <v>34</v>
      </c>
      <c r="O50" s="30">
        <v>42980</v>
      </c>
      <c r="P50" s="30">
        <v>45902</v>
      </c>
      <c r="Q50" s="44" t="s">
        <v>410</v>
      </c>
      <c r="R50" s="31">
        <f>12+12+12+12+12+12+12+12+12</f>
        <v>108</v>
      </c>
      <c r="S50" s="31" t="s">
        <v>379</v>
      </c>
      <c r="T50" s="73" t="s">
        <v>411</v>
      </c>
      <c r="U50" s="43" t="s">
        <v>412</v>
      </c>
      <c r="V50" s="39"/>
      <c r="W50" s="39"/>
      <c r="X50" s="5"/>
      <c r="Y50" s="5"/>
      <c r="Z50" s="5"/>
      <c r="AA50" s="5"/>
    </row>
    <row r="51" spans="1:27" s="40" customFormat="1" ht="171" customHeight="1" x14ac:dyDescent="0.25">
      <c r="A51" s="28"/>
      <c r="B51" s="59">
        <v>43</v>
      </c>
      <c r="C51" s="31" t="s">
        <v>413</v>
      </c>
      <c r="D51" s="30">
        <v>44082</v>
      </c>
      <c r="E51" s="31" t="s">
        <v>414</v>
      </c>
      <c r="F51" s="31" t="s">
        <v>415</v>
      </c>
      <c r="G51" s="32" t="s">
        <v>29</v>
      </c>
      <c r="H51" s="38" t="s">
        <v>416</v>
      </c>
      <c r="I51" s="38" t="s">
        <v>417</v>
      </c>
      <c r="J51" s="51" t="s">
        <v>418</v>
      </c>
      <c r="K51" s="33">
        <v>5175</v>
      </c>
      <c r="L51" s="33">
        <v>4304.16</v>
      </c>
      <c r="M51" s="35" t="s">
        <v>33</v>
      </c>
      <c r="N51" s="63" t="s">
        <v>34</v>
      </c>
      <c r="O51" s="30">
        <v>44083</v>
      </c>
      <c r="P51" s="35">
        <v>45909</v>
      </c>
      <c r="Q51" s="33" t="s">
        <v>164</v>
      </c>
      <c r="R51" s="31">
        <f>12+12+12+12+12</f>
        <v>60</v>
      </c>
      <c r="S51" s="31" t="s">
        <v>260</v>
      </c>
      <c r="T51" s="42" t="s">
        <v>419</v>
      </c>
      <c r="U51" s="43" t="s">
        <v>420</v>
      </c>
      <c r="V51" s="39"/>
      <c r="W51" s="39"/>
      <c r="X51" s="5"/>
      <c r="Y51" s="5"/>
      <c r="Z51" s="5"/>
      <c r="AA51" s="5"/>
    </row>
    <row r="52" spans="1:27" s="40" customFormat="1" ht="62.25" customHeight="1" x14ac:dyDescent="0.25">
      <c r="A52" s="28"/>
      <c r="B52" s="59">
        <v>44</v>
      </c>
      <c r="C52" s="31" t="s">
        <v>421</v>
      </c>
      <c r="D52" s="30">
        <v>45175</v>
      </c>
      <c r="E52" s="31" t="s">
        <v>422</v>
      </c>
      <c r="F52" s="46" t="s">
        <v>423</v>
      </c>
      <c r="G52" s="32" t="s">
        <v>29</v>
      </c>
      <c r="H52" s="38" t="s">
        <v>424</v>
      </c>
      <c r="I52" s="38" t="s">
        <v>425</v>
      </c>
      <c r="J52" s="38" t="s">
        <v>426</v>
      </c>
      <c r="K52" s="33">
        <f>68800+10667.52</f>
        <v>79467.520000000004</v>
      </c>
      <c r="L52" s="33"/>
      <c r="M52" s="35" t="s">
        <v>33</v>
      </c>
      <c r="N52" s="63" t="s">
        <v>118</v>
      </c>
      <c r="O52" s="63">
        <v>45180</v>
      </c>
      <c r="P52" s="35">
        <v>45911</v>
      </c>
      <c r="Q52" s="33" t="s">
        <v>59</v>
      </c>
      <c r="R52" s="31">
        <f>12+12</f>
        <v>24</v>
      </c>
      <c r="S52" s="31" t="s">
        <v>165</v>
      </c>
      <c r="T52" s="43" t="s">
        <v>427</v>
      </c>
      <c r="U52" s="43" t="s">
        <v>428</v>
      </c>
      <c r="V52" s="39"/>
      <c r="W52" s="38"/>
      <c r="X52" s="5"/>
      <c r="Y52" s="5"/>
      <c r="Z52" s="5"/>
      <c r="AA52" s="5"/>
    </row>
    <row r="53" spans="1:27" s="40" customFormat="1" ht="62.25" customHeight="1" x14ac:dyDescent="0.25">
      <c r="A53" s="28"/>
      <c r="B53" s="59">
        <v>45</v>
      </c>
      <c r="C53" s="31" t="s">
        <v>429</v>
      </c>
      <c r="D53" s="30">
        <v>45546</v>
      </c>
      <c r="E53" s="38" t="s">
        <v>430</v>
      </c>
      <c r="F53" s="31" t="s">
        <v>431</v>
      </c>
      <c r="G53" s="41" t="s">
        <v>43</v>
      </c>
      <c r="H53" s="56" t="s">
        <v>432</v>
      </c>
      <c r="I53" s="51" t="s">
        <v>433</v>
      </c>
      <c r="J53" s="56" t="s">
        <v>434</v>
      </c>
      <c r="K53" s="33">
        <v>3799.9</v>
      </c>
      <c r="L53" s="33"/>
      <c r="M53" s="35" t="s">
        <v>33</v>
      </c>
      <c r="N53" s="63" t="s">
        <v>34</v>
      </c>
      <c r="O53" s="30">
        <v>45551</v>
      </c>
      <c r="P53" s="58">
        <v>45916</v>
      </c>
      <c r="Q53" s="33" t="s">
        <v>47</v>
      </c>
      <c r="R53" s="55">
        <f>12</f>
        <v>12</v>
      </c>
      <c r="S53" s="36" t="s">
        <v>260</v>
      </c>
      <c r="T53" s="37" t="s">
        <v>435</v>
      </c>
      <c r="U53" s="38" t="s">
        <v>436</v>
      </c>
      <c r="V53" s="39"/>
      <c r="W53" s="39"/>
      <c r="X53" s="5"/>
      <c r="Y53" s="5"/>
      <c r="Z53" s="5"/>
      <c r="AA53" s="5"/>
    </row>
    <row r="54" spans="1:27" s="40" customFormat="1" ht="57.75" customHeight="1" x14ac:dyDescent="0.25">
      <c r="A54" s="28"/>
      <c r="B54" s="59">
        <v>46</v>
      </c>
      <c r="C54" s="31" t="s">
        <v>437</v>
      </c>
      <c r="D54" s="30">
        <v>44818</v>
      </c>
      <c r="E54" s="31" t="s">
        <v>438</v>
      </c>
      <c r="F54" s="31" t="s">
        <v>439</v>
      </c>
      <c r="G54" s="31" t="s">
        <v>29</v>
      </c>
      <c r="H54" s="31" t="s">
        <v>440</v>
      </c>
      <c r="I54" s="38" t="s">
        <v>441</v>
      </c>
      <c r="J54" s="38" t="s">
        <v>442</v>
      </c>
      <c r="K54" s="33">
        <v>24000</v>
      </c>
      <c r="L54" s="34"/>
      <c r="M54" s="35" t="s">
        <v>176</v>
      </c>
      <c r="N54" s="35" t="s">
        <v>34</v>
      </c>
      <c r="O54" s="63">
        <v>44823</v>
      </c>
      <c r="P54" s="30">
        <v>45919</v>
      </c>
      <c r="Q54" s="30" t="s">
        <v>47</v>
      </c>
      <c r="R54" s="31">
        <f>12</f>
        <v>12</v>
      </c>
      <c r="S54" s="43" t="s">
        <v>443</v>
      </c>
      <c r="T54" s="37" t="s">
        <v>444</v>
      </c>
      <c r="U54" s="38" t="s">
        <v>445</v>
      </c>
      <c r="V54" s="39"/>
      <c r="W54" s="39"/>
      <c r="X54" s="5"/>
      <c r="Y54" s="5"/>
      <c r="Z54" s="5"/>
      <c r="AA54" s="5"/>
    </row>
    <row r="55" spans="1:27" s="40" customFormat="1" ht="99" customHeight="1" x14ac:dyDescent="0.25">
      <c r="A55" s="28"/>
      <c r="B55" s="59">
        <v>47</v>
      </c>
      <c r="C55" s="31" t="s">
        <v>446</v>
      </c>
      <c r="D55" s="30">
        <v>45559</v>
      </c>
      <c r="E55" s="31" t="s">
        <v>447</v>
      </c>
      <c r="F55" s="31" t="s">
        <v>448</v>
      </c>
      <c r="G55" s="32" t="s">
        <v>449</v>
      </c>
      <c r="H55" s="56" t="s">
        <v>450</v>
      </c>
      <c r="I55" s="51" t="s">
        <v>451</v>
      </c>
      <c r="J55" s="56" t="s">
        <v>452</v>
      </c>
      <c r="K55" s="33">
        <v>4275</v>
      </c>
      <c r="L55" s="33"/>
      <c r="M55" s="35" t="s">
        <v>33</v>
      </c>
      <c r="N55" s="62" t="s">
        <v>118</v>
      </c>
      <c r="O55" s="63">
        <v>45560</v>
      </c>
      <c r="P55" s="35">
        <v>45925</v>
      </c>
      <c r="Q55" s="30" t="s">
        <v>47</v>
      </c>
      <c r="R55" s="31">
        <f>12</f>
        <v>12</v>
      </c>
      <c r="S55" s="36" t="s">
        <v>71</v>
      </c>
      <c r="T55" s="42" t="s">
        <v>453</v>
      </c>
      <c r="U55" s="43" t="s">
        <v>436</v>
      </c>
      <c r="V55" s="39"/>
      <c r="W55" s="38"/>
      <c r="X55" s="5"/>
      <c r="Y55" s="5"/>
      <c r="Z55" s="5"/>
      <c r="AA55" s="5"/>
    </row>
    <row r="56" spans="1:27" s="40" customFormat="1" ht="70.5" customHeight="1" x14ac:dyDescent="0.25">
      <c r="A56" s="28"/>
      <c r="B56" s="59">
        <v>48</v>
      </c>
      <c r="C56" s="31" t="s">
        <v>454</v>
      </c>
      <c r="D56" s="30">
        <v>44104</v>
      </c>
      <c r="E56" s="31" t="s">
        <v>455</v>
      </c>
      <c r="F56" s="46" t="s">
        <v>456</v>
      </c>
      <c r="G56" s="32" t="s">
        <v>29</v>
      </c>
      <c r="H56" s="38" t="s">
        <v>457</v>
      </c>
      <c r="I56" s="38" t="s">
        <v>458</v>
      </c>
      <c r="J56" s="38" t="s">
        <v>459</v>
      </c>
      <c r="K56" s="33">
        <v>1500</v>
      </c>
      <c r="L56" s="33">
        <f>1740</f>
        <v>1740</v>
      </c>
      <c r="M56" s="35" t="s">
        <v>33</v>
      </c>
      <c r="N56" s="63" t="s">
        <v>34</v>
      </c>
      <c r="O56" s="63">
        <v>44105</v>
      </c>
      <c r="P56" s="35">
        <v>45930</v>
      </c>
      <c r="Q56" s="44" t="s">
        <v>460</v>
      </c>
      <c r="R56" s="31">
        <f>12+12+12+12+1</f>
        <v>49</v>
      </c>
      <c r="S56" s="36" t="s">
        <v>260</v>
      </c>
      <c r="T56" s="42" t="s">
        <v>461</v>
      </c>
      <c r="U56" s="43" t="s">
        <v>436</v>
      </c>
      <c r="V56" s="39"/>
      <c r="W56" s="39"/>
      <c r="X56" s="5"/>
      <c r="Y56" s="5"/>
      <c r="Z56" s="5"/>
      <c r="AA56" s="5"/>
    </row>
    <row r="57" spans="1:27" s="40" customFormat="1" ht="73.5" customHeight="1" x14ac:dyDescent="0.25">
      <c r="A57" s="28"/>
      <c r="B57" s="59">
        <v>49</v>
      </c>
      <c r="C57" s="31" t="s">
        <v>462</v>
      </c>
      <c r="D57" s="30">
        <v>44839</v>
      </c>
      <c r="E57" s="31" t="s">
        <v>463</v>
      </c>
      <c r="F57" s="31" t="s">
        <v>464</v>
      </c>
      <c r="G57" s="32" t="s">
        <v>29</v>
      </c>
      <c r="H57" s="31" t="s">
        <v>465</v>
      </c>
      <c r="I57" s="31" t="s">
        <v>466</v>
      </c>
      <c r="J57" s="51" t="s">
        <v>467</v>
      </c>
      <c r="K57" s="33">
        <v>174855</v>
      </c>
      <c r="L57" s="33">
        <v>94708.32</v>
      </c>
      <c r="M57" s="35" t="s">
        <v>33</v>
      </c>
      <c r="N57" s="35" t="s">
        <v>118</v>
      </c>
      <c r="O57" s="30">
        <v>44841</v>
      </c>
      <c r="P57" s="30">
        <v>45936</v>
      </c>
      <c r="Q57" s="33" t="s">
        <v>35</v>
      </c>
      <c r="R57" s="31">
        <f>12+12+12</f>
        <v>36</v>
      </c>
      <c r="S57" s="36" t="s">
        <v>165</v>
      </c>
      <c r="T57" s="43" t="s">
        <v>468</v>
      </c>
      <c r="U57" s="43" t="s">
        <v>469</v>
      </c>
      <c r="V57" s="39" t="s">
        <v>470</v>
      </c>
      <c r="W57" s="39"/>
      <c r="X57" s="5"/>
      <c r="Y57" s="5"/>
      <c r="Z57" s="5"/>
      <c r="AA57" s="5"/>
    </row>
    <row r="58" spans="1:27" s="40" customFormat="1" ht="194.25" customHeight="1" x14ac:dyDescent="0.25">
      <c r="A58" s="28"/>
      <c r="B58" s="59">
        <v>50</v>
      </c>
      <c r="C58" s="31" t="s">
        <v>471</v>
      </c>
      <c r="D58" s="30">
        <v>45216</v>
      </c>
      <c r="E58" s="31" t="s">
        <v>472</v>
      </c>
      <c r="F58" s="31" t="s">
        <v>473</v>
      </c>
      <c r="G58" s="32" t="s">
        <v>449</v>
      </c>
      <c r="H58" s="38" t="s">
        <v>474</v>
      </c>
      <c r="I58" s="38" t="s">
        <v>475</v>
      </c>
      <c r="J58" s="38" t="s">
        <v>476</v>
      </c>
      <c r="K58" s="33">
        <v>15192</v>
      </c>
      <c r="L58" s="33"/>
      <c r="M58" s="35" t="s">
        <v>33</v>
      </c>
      <c r="N58" s="62" t="s">
        <v>34</v>
      </c>
      <c r="O58" s="63">
        <v>45216</v>
      </c>
      <c r="P58" s="35">
        <v>45947</v>
      </c>
      <c r="Q58" s="30" t="s">
        <v>234</v>
      </c>
      <c r="R58" s="31">
        <f>12+12</f>
        <v>24</v>
      </c>
      <c r="S58" s="36" t="s">
        <v>477</v>
      </c>
      <c r="T58" s="43" t="s">
        <v>478</v>
      </c>
      <c r="U58" s="38" t="s">
        <v>420</v>
      </c>
      <c r="V58" s="39"/>
      <c r="W58" s="38"/>
      <c r="X58" s="5"/>
      <c r="Y58" s="5"/>
      <c r="Z58" s="5"/>
      <c r="AA58" s="5"/>
    </row>
    <row r="59" spans="1:27" s="40" customFormat="1" ht="76.5" customHeight="1" x14ac:dyDescent="0.25">
      <c r="A59" s="28"/>
      <c r="B59" s="59">
        <v>51</v>
      </c>
      <c r="C59" s="31" t="s">
        <v>479</v>
      </c>
      <c r="D59" s="30">
        <v>44742</v>
      </c>
      <c r="E59" s="31" t="s">
        <v>480</v>
      </c>
      <c r="F59" s="32" t="s">
        <v>481</v>
      </c>
      <c r="G59" s="31" t="s">
        <v>301</v>
      </c>
      <c r="H59" s="51" t="s">
        <v>482</v>
      </c>
      <c r="I59" s="51" t="s">
        <v>483</v>
      </c>
      <c r="J59" s="38" t="s">
        <v>484</v>
      </c>
      <c r="K59" s="33">
        <f>(1150*12)+(150*12)</f>
        <v>15600</v>
      </c>
      <c r="L59" s="34"/>
      <c r="M59" s="35" t="s">
        <v>176</v>
      </c>
      <c r="N59" s="63" t="s">
        <v>34</v>
      </c>
      <c r="O59" s="30">
        <v>44743</v>
      </c>
      <c r="P59" s="30">
        <v>46204</v>
      </c>
      <c r="Q59" s="44" t="s">
        <v>59</v>
      </c>
      <c r="R59" s="31">
        <f>24+24</f>
        <v>48</v>
      </c>
      <c r="S59" s="36" t="s">
        <v>60</v>
      </c>
      <c r="T59" s="42" t="s">
        <v>485</v>
      </c>
      <c r="U59" s="43" t="s">
        <v>486</v>
      </c>
      <c r="V59" s="39"/>
      <c r="W59" s="39"/>
      <c r="X59" s="5"/>
      <c r="Y59" s="5"/>
      <c r="Z59" s="5"/>
      <c r="AA59" s="5"/>
    </row>
    <row r="60" spans="1:27" s="40" customFormat="1" ht="90.75" customHeight="1" x14ac:dyDescent="0.25">
      <c r="A60" s="28"/>
      <c r="B60" s="59">
        <v>52</v>
      </c>
      <c r="C60" s="31" t="s">
        <v>487</v>
      </c>
      <c r="D60" s="30">
        <v>45546</v>
      </c>
      <c r="E60" s="38" t="s">
        <v>488</v>
      </c>
      <c r="F60" s="31" t="s">
        <v>489</v>
      </c>
      <c r="G60" s="41" t="s">
        <v>43</v>
      </c>
      <c r="H60" s="56" t="s">
        <v>490</v>
      </c>
      <c r="I60" s="51" t="s">
        <v>491</v>
      </c>
      <c r="J60" s="56" t="s">
        <v>492</v>
      </c>
      <c r="K60" s="33">
        <v>42456</v>
      </c>
      <c r="L60" s="33"/>
      <c r="M60" s="35" t="s">
        <v>33</v>
      </c>
      <c r="N60" s="63" t="s">
        <v>118</v>
      </c>
      <c r="O60" s="30">
        <v>45546</v>
      </c>
      <c r="P60" s="58">
        <v>46276</v>
      </c>
      <c r="Q60" s="33" t="s">
        <v>47</v>
      </c>
      <c r="R60" s="55">
        <f>24</f>
        <v>24</v>
      </c>
      <c r="S60" s="31" t="s">
        <v>71</v>
      </c>
      <c r="T60" s="61" t="s">
        <v>493</v>
      </c>
      <c r="U60" s="38" t="s">
        <v>436</v>
      </c>
      <c r="V60" s="39"/>
      <c r="W60" s="39"/>
      <c r="X60" s="5"/>
      <c r="Y60" s="5"/>
      <c r="Z60" s="5"/>
      <c r="AA60" s="5"/>
    </row>
    <row r="61" spans="1:27" s="40" customFormat="1" ht="75.75" customHeight="1" x14ac:dyDescent="0.25">
      <c r="A61" s="28"/>
      <c r="B61" s="59">
        <v>53</v>
      </c>
      <c r="C61" s="31" t="s">
        <v>494</v>
      </c>
      <c r="D61" s="30">
        <v>44795</v>
      </c>
      <c r="E61" s="38" t="s">
        <v>495</v>
      </c>
      <c r="F61" s="32" t="s">
        <v>496</v>
      </c>
      <c r="G61" s="31" t="s">
        <v>29</v>
      </c>
      <c r="H61" s="51" t="s">
        <v>497</v>
      </c>
      <c r="I61" s="38" t="s">
        <v>498</v>
      </c>
      <c r="J61" s="38" t="s">
        <v>499</v>
      </c>
      <c r="K61" s="33">
        <v>19200</v>
      </c>
      <c r="L61" s="34"/>
      <c r="M61" s="35" t="s">
        <v>176</v>
      </c>
      <c r="N61" s="63" t="s">
        <v>34</v>
      </c>
      <c r="O61" s="30">
        <v>44795</v>
      </c>
      <c r="P61" s="30">
        <v>46621</v>
      </c>
      <c r="Q61" s="44" t="s">
        <v>47</v>
      </c>
      <c r="R61" s="31">
        <f>60</f>
        <v>60</v>
      </c>
      <c r="S61" s="31"/>
      <c r="T61" s="61" t="s">
        <v>500</v>
      </c>
      <c r="U61" s="38" t="s">
        <v>501</v>
      </c>
      <c r="V61" s="44"/>
      <c r="W61" s="39"/>
      <c r="X61" s="5"/>
      <c r="Y61" s="5"/>
      <c r="Z61" s="5"/>
      <c r="AA61" s="5"/>
    </row>
    <row r="62" spans="1:27" s="40" customFormat="1" ht="106.5" customHeight="1" x14ac:dyDescent="0.25">
      <c r="A62" s="28"/>
      <c r="B62" s="59">
        <v>54</v>
      </c>
      <c r="C62" s="31">
        <v>2172</v>
      </c>
      <c r="D62" s="30">
        <v>45302</v>
      </c>
      <c r="E62" s="31" t="s">
        <v>502</v>
      </c>
      <c r="F62" s="38" t="s">
        <v>503</v>
      </c>
      <c r="G62" s="31" t="s">
        <v>504</v>
      </c>
      <c r="H62" s="31" t="s">
        <v>505</v>
      </c>
      <c r="I62" s="31" t="s">
        <v>506</v>
      </c>
      <c r="J62" s="38" t="s">
        <v>507</v>
      </c>
      <c r="K62" s="33">
        <v>0</v>
      </c>
      <c r="L62" s="34"/>
      <c r="M62" s="35" t="s">
        <v>508</v>
      </c>
      <c r="N62" s="35" t="s">
        <v>34</v>
      </c>
      <c r="O62" s="30">
        <v>45302</v>
      </c>
      <c r="P62" s="30">
        <v>47129</v>
      </c>
      <c r="Q62" s="44" t="s">
        <v>509</v>
      </c>
      <c r="R62" s="31" t="s">
        <v>510</v>
      </c>
      <c r="S62" s="31" t="s">
        <v>224</v>
      </c>
      <c r="T62" s="38" t="s">
        <v>511</v>
      </c>
      <c r="U62" s="38" t="s">
        <v>512</v>
      </c>
      <c r="V62" s="39"/>
      <c r="W62" s="45"/>
      <c r="X62" s="5"/>
      <c r="Y62" s="5"/>
      <c r="Z62" s="5"/>
      <c r="AA62" s="5"/>
    </row>
    <row r="63" spans="1:27" s="40" customFormat="1" ht="99" customHeight="1" x14ac:dyDescent="0.25">
      <c r="A63" s="28"/>
      <c r="B63" s="59">
        <v>55</v>
      </c>
      <c r="C63" s="31" t="s">
        <v>513</v>
      </c>
      <c r="D63" s="30">
        <v>43787</v>
      </c>
      <c r="E63" s="31" t="s">
        <v>514</v>
      </c>
      <c r="F63" s="31" t="s">
        <v>515</v>
      </c>
      <c r="G63" s="31" t="s">
        <v>29</v>
      </c>
      <c r="H63" s="38" t="s">
        <v>516</v>
      </c>
      <c r="I63" s="38" t="s">
        <v>517</v>
      </c>
      <c r="J63" s="38" t="s">
        <v>518</v>
      </c>
      <c r="K63" s="44" t="s">
        <v>519</v>
      </c>
      <c r="L63" s="33"/>
      <c r="M63" s="35" t="s">
        <v>33</v>
      </c>
      <c r="N63" s="35" t="s">
        <v>520</v>
      </c>
      <c r="O63" s="30">
        <v>43782</v>
      </c>
      <c r="P63" s="35" t="s">
        <v>521</v>
      </c>
      <c r="Q63" s="30" t="s">
        <v>47</v>
      </c>
      <c r="R63" s="31" t="s">
        <v>503</v>
      </c>
      <c r="S63" s="31" t="s">
        <v>71</v>
      </c>
      <c r="T63" s="38" t="s">
        <v>522</v>
      </c>
      <c r="U63" s="38" t="s">
        <v>523</v>
      </c>
      <c r="V63" s="33"/>
      <c r="W63" s="45"/>
      <c r="X63" s="5"/>
      <c r="Y63" s="5"/>
      <c r="Z63" s="5"/>
      <c r="AA63" s="5"/>
    </row>
    <row r="64" spans="1:27" s="40" customFormat="1" ht="86.25" customHeight="1" x14ac:dyDescent="0.25">
      <c r="A64" s="28"/>
      <c r="B64" s="59">
        <v>56</v>
      </c>
      <c r="C64" s="31">
        <v>5029833</v>
      </c>
      <c r="D64" s="30">
        <v>42993</v>
      </c>
      <c r="E64" s="31" t="s">
        <v>524</v>
      </c>
      <c r="F64" s="32" t="s">
        <v>525</v>
      </c>
      <c r="G64" s="31" t="s">
        <v>29</v>
      </c>
      <c r="H64" s="31" t="s">
        <v>526</v>
      </c>
      <c r="I64" s="31" t="s">
        <v>527</v>
      </c>
      <c r="J64" s="38" t="s">
        <v>528</v>
      </c>
      <c r="K64" s="33" t="s">
        <v>529</v>
      </c>
      <c r="L64" s="33"/>
      <c r="M64" s="35" t="s">
        <v>33</v>
      </c>
      <c r="N64" s="63" t="s">
        <v>34</v>
      </c>
      <c r="O64" s="63">
        <v>42993</v>
      </c>
      <c r="P64" s="62" t="s">
        <v>530</v>
      </c>
      <c r="Q64" s="33" t="s">
        <v>47</v>
      </c>
      <c r="R64" s="31" t="s">
        <v>503</v>
      </c>
      <c r="S64" s="31" t="s">
        <v>71</v>
      </c>
      <c r="T64" s="38" t="s">
        <v>531</v>
      </c>
      <c r="U64" s="43" t="s">
        <v>532</v>
      </c>
      <c r="V64" s="33" t="s">
        <v>533</v>
      </c>
      <c r="W64" s="45"/>
      <c r="X64" s="5"/>
      <c r="Y64" s="5"/>
      <c r="Z64" s="5"/>
      <c r="AA64" s="5"/>
    </row>
    <row r="65" spans="1:27" ht="15.75" customHeight="1" x14ac:dyDescent="0.25">
      <c r="A65" s="1"/>
      <c r="B65" s="1"/>
      <c r="C65" s="1"/>
      <c r="D65" s="1"/>
      <c r="E65" s="1"/>
      <c r="F65" s="2"/>
      <c r="G65" s="2"/>
      <c r="L65" s="3"/>
      <c r="P65" s="13"/>
      <c r="W65" s="5"/>
      <c r="X65" s="5"/>
      <c r="Y65" s="5"/>
      <c r="Z65" s="5"/>
      <c r="AA65" s="5"/>
    </row>
    <row r="66" spans="1:27" ht="15.75" customHeight="1" x14ac:dyDescent="0.25">
      <c r="A66" s="1"/>
      <c r="B66" s="1"/>
      <c r="C66" s="1"/>
      <c r="D66" s="1"/>
      <c r="E66" s="1"/>
      <c r="F66" s="2"/>
      <c r="G66" s="2"/>
      <c r="L66" s="3"/>
      <c r="P66" s="13"/>
      <c r="W66" s="5"/>
      <c r="X66" s="5"/>
      <c r="Y66" s="5"/>
      <c r="Z66" s="5"/>
      <c r="AA66" s="5"/>
    </row>
    <row r="67" spans="1:27" ht="15.75" customHeight="1" x14ac:dyDescent="0.25">
      <c r="A67" s="1"/>
      <c r="B67" s="1"/>
      <c r="C67" s="1"/>
      <c r="D67" s="1"/>
      <c r="E67" s="1"/>
      <c r="F67" s="2"/>
      <c r="G67" s="2"/>
      <c r="P67" s="4"/>
      <c r="W67" s="5"/>
      <c r="X67" s="5"/>
      <c r="Y67" s="5"/>
      <c r="Z67" s="5"/>
      <c r="AA67" s="5"/>
    </row>
    <row r="68" spans="1:27" ht="15.75" customHeight="1" x14ac:dyDescent="0.25">
      <c r="A68" s="1"/>
      <c r="B68" s="1"/>
      <c r="C68" s="1"/>
      <c r="D68" s="1"/>
      <c r="E68" s="1"/>
      <c r="F68" s="2"/>
      <c r="G68" s="2"/>
      <c r="P68" s="4"/>
      <c r="W68" s="5"/>
      <c r="X68" s="5"/>
      <c r="Y68" s="5"/>
      <c r="Z68" s="5"/>
      <c r="AA68" s="5"/>
    </row>
    <row r="69" spans="1:27" ht="15.75" customHeight="1" x14ac:dyDescent="0.25">
      <c r="A69" s="1"/>
      <c r="B69" s="1"/>
      <c r="C69" s="1"/>
      <c r="D69" s="1"/>
      <c r="E69" s="1"/>
      <c r="F69" s="2"/>
      <c r="G69" s="2"/>
      <c r="P69" s="4"/>
      <c r="W69" s="5"/>
      <c r="X69" s="5"/>
      <c r="Y69" s="5"/>
      <c r="Z69" s="5"/>
      <c r="AA69" s="5"/>
    </row>
    <row r="70" spans="1:27" ht="15.75" customHeight="1" x14ac:dyDescent="0.25">
      <c r="A70" s="1"/>
      <c r="B70" s="1"/>
      <c r="C70" s="1"/>
      <c r="D70" s="1"/>
      <c r="E70" s="1"/>
      <c r="F70" s="2"/>
      <c r="G70" s="2"/>
      <c r="P70" s="4"/>
      <c r="W70" s="5"/>
      <c r="X70" s="5"/>
      <c r="Y70" s="5"/>
      <c r="Z70" s="5"/>
      <c r="AA70" s="5"/>
    </row>
    <row r="71" spans="1:27" ht="15.75" customHeight="1" x14ac:dyDescent="0.25">
      <c r="A71" s="1"/>
      <c r="B71" s="1"/>
      <c r="C71" s="1"/>
      <c r="D71" s="1"/>
      <c r="E71" s="1"/>
      <c r="F71" s="2"/>
      <c r="G71" s="2"/>
      <c r="P71" s="4"/>
      <c r="W71" s="5"/>
      <c r="X71" s="5"/>
      <c r="Y71" s="5"/>
      <c r="Z71" s="5"/>
      <c r="AA71" s="5"/>
    </row>
    <row r="72" spans="1:27" ht="15.75" customHeight="1" x14ac:dyDescent="0.25">
      <c r="A72" s="1"/>
      <c r="B72" s="1"/>
      <c r="C72" s="1"/>
      <c r="D72" s="1"/>
      <c r="E72" s="1"/>
      <c r="F72" s="2"/>
      <c r="G72" s="2"/>
      <c r="P72" s="4"/>
      <c r="W72" s="5"/>
      <c r="X72" s="5"/>
      <c r="Y72" s="5"/>
      <c r="Z72" s="5"/>
      <c r="AA72" s="5"/>
    </row>
    <row r="73" spans="1:27" ht="15.75" customHeight="1" x14ac:dyDescent="0.25">
      <c r="A73" s="1"/>
      <c r="B73" s="1"/>
      <c r="C73" s="1"/>
      <c r="D73" s="1"/>
      <c r="E73" s="1"/>
      <c r="F73" s="2"/>
      <c r="G73" s="2"/>
      <c r="P73" s="4"/>
      <c r="W73" s="5"/>
      <c r="X73" s="5"/>
      <c r="Y73" s="5"/>
      <c r="Z73" s="5"/>
      <c r="AA73" s="5"/>
    </row>
    <row r="74" spans="1:27" ht="15.75" customHeight="1" x14ac:dyDescent="0.25">
      <c r="A74" s="1"/>
      <c r="B74" s="1"/>
      <c r="C74" s="1"/>
      <c r="D74" s="1"/>
      <c r="E74" s="1"/>
      <c r="F74" s="2"/>
      <c r="G74" s="2"/>
      <c r="P74" s="4"/>
      <c r="W74" s="5"/>
      <c r="X74" s="5"/>
      <c r="Y74" s="5"/>
      <c r="Z74" s="5"/>
      <c r="AA74" s="5"/>
    </row>
    <row r="75" spans="1:27" ht="15.75" customHeight="1" x14ac:dyDescent="0.25">
      <c r="A75" s="1"/>
      <c r="B75" s="1"/>
      <c r="C75" s="1"/>
      <c r="D75" s="1"/>
      <c r="E75" s="1"/>
      <c r="F75" s="2"/>
      <c r="G75" s="2"/>
      <c r="P75" s="4"/>
      <c r="W75" s="5"/>
      <c r="X75" s="5"/>
      <c r="Y75" s="5"/>
      <c r="Z75" s="5"/>
      <c r="AA75" s="5"/>
    </row>
    <row r="76" spans="1:27" ht="15.75" customHeight="1" x14ac:dyDescent="0.25">
      <c r="A76" s="1"/>
      <c r="B76" s="1"/>
      <c r="C76" s="1"/>
      <c r="D76" s="1"/>
      <c r="E76" s="1"/>
      <c r="F76" s="2"/>
      <c r="G76" s="2"/>
      <c r="P76" s="4"/>
      <c r="W76" s="5"/>
      <c r="X76" s="5"/>
      <c r="Y76" s="5"/>
      <c r="Z76" s="5"/>
      <c r="AA76" s="5"/>
    </row>
    <row r="77" spans="1:27" ht="15.75" customHeight="1" x14ac:dyDescent="0.25">
      <c r="A77" s="1"/>
      <c r="B77" s="1"/>
      <c r="C77" s="1"/>
      <c r="D77" s="1"/>
      <c r="E77" s="1"/>
      <c r="F77" s="2"/>
      <c r="G77" s="2"/>
      <c r="P77" s="4"/>
      <c r="W77" s="5"/>
      <c r="X77" s="5"/>
      <c r="Y77" s="5"/>
      <c r="Z77" s="5"/>
      <c r="AA77" s="5"/>
    </row>
    <row r="78" spans="1:27" ht="15.75" customHeight="1" x14ac:dyDescent="0.25">
      <c r="A78" s="1"/>
      <c r="B78" s="1"/>
      <c r="C78" s="1"/>
      <c r="D78" s="1"/>
      <c r="E78" s="1"/>
      <c r="F78" s="2"/>
      <c r="G78" s="2"/>
      <c r="P78" s="4"/>
      <c r="W78" s="5"/>
      <c r="X78" s="5"/>
      <c r="Y78" s="5"/>
      <c r="Z78" s="5"/>
      <c r="AA78" s="5"/>
    </row>
    <row r="79" spans="1:27" ht="15.75" customHeight="1" x14ac:dyDescent="0.25">
      <c r="A79" s="1"/>
      <c r="B79" s="1"/>
      <c r="C79" s="1"/>
      <c r="D79" s="1"/>
      <c r="E79" s="1"/>
      <c r="F79" s="2"/>
      <c r="G79" s="2"/>
      <c r="P79" s="4"/>
      <c r="W79" s="5"/>
      <c r="X79" s="5"/>
      <c r="Y79" s="5"/>
      <c r="Z79" s="5"/>
      <c r="AA79" s="5"/>
    </row>
    <row r="80" spans="1:27" ht="15.75" customHeight="1" x14ac:dyDescent="0.25">
      <c r="A80" s="1"/>
      <c r="B80" s="1"/>
      <c r="C80" s="1"/>
      <c r="D80" s="1"/>
      <c r="E80" s="1"/>
      <c r="F80" s="2"/>
      <c r="G80" s="2"/>
      <c r="P80" s="4"/>
      <c r="W80" s="5"/>
      <c r="X80" s="5"/>
      <c r="Y80" s="5"/>
      <c r="Z80" s="5"/>
      <c r="AA80" s="5"/>
    </row>
    <row r="81" spans="1:27" ht="15.75" customHeight="1" x14ac:dyDescent="0.25">
      <c r="A81" s="1"/>
      <c r="B81" s="1"/>
      <c r="C81" s="1"/>
      <c r="D81" s="1"/>
      <c r="E81" s="1"/>
      <c r="F81" s="2"/>
      <c r="G81" s="2"/>
      <c r="P81" s="4"/>
      <c r="W81" s="5"/>
      <c r="X81" s="5"/>
      <c r="Y81" s="5"/>
      <c r="Z81" s="5"/>
      <c r="AA81" s="5"/>
    </row>
    <row r="82" spans="1:27" ht="15.75" customHeight="1" x14ac:dyDescent="0.25">
      <c r="A82" s="1"/>
      <c r="B82" s="1"/>
      <c r="C82" s="1"/>
      <c r="D82" s="1"/>
      <c r="E82" s="1"/>
      <c r="F82" s="2"/>
      <c r="G82" s="2"/>
      <c r="P82" s="4"/>
      <c r="W82" s="5"/>
      <c r="X82" s="5"/>
      <c r="Y82" s="5"/>
      <c r="Z82" s="5"/>
      <c r="AA82" s="5"/>
    </row>
    <row r="83" spans="1:27" ht="15.75" customHeight="1" x14ac:dyDescent="0.25">
      <c r="A83" s="1"/>
      <c r="B83" s="1"/>
      <c r="C83" s="1"/>
      <c r="D83" s="1"/>
      <c r="E83" s="1"/>
      <c r="F83" s="2"/>
      <c r="G83" s="2"/>
      <c r="P83" s="4"/>
      <c r="W83" s="5"/>
      <c r="X83" s="5"/>
      <c r="Y83" s="5"/>
      <c r="Z83" s="5"/>
      <c r="AA83" s="5"/>
    </row>
    <row r="84" spans="1:27" ht="15.75" customHeight="1" x14ac:dyDescent="0.25">
      <c r="A84" s="1"/>
      <c r="B84" s="1"/>
      <c r="C84" s="1"/>
      <c r="D84" s="1"/>
      <c r="E84" s="1"/>
      <c r="F84" s="2"/>
      <c r="G84" s="2"/>
      <c r="P84" s="4"/>
      <c r="W84" s="5"/>
      <c r="X84" s="5"/>
      <c r="Y84" s="5"/>
      <c r="Z84" s="5"/>
      <c r="AA84" s="5"/>
    </row>
    <row r="85" spans="1:27" ht="15.75" customHeight="1" x14ac:dyDescent="0.25">
      <c r="A85" s="1"/>
      <c r="B85" s="1"/>
      <c r="C85" s="1"/>
      <c r="D85" s="1"/>
      <c r="E85" s="1"/>
      <c r="F85" s="2"/>
      <c r="G85" s="2"/>
      <c r="P85" s="4"/>
      <c r="W85" s="5"/>
      <c r="X85" s="5"/>
      <c r="Y85" s="5"/>
      <c r="Z85" s="5"/>
      <c r="AA85" s="5"/>
    </row>
    <row r="86" spans="1:27" ht="15.75" customHeight="1" x14ac:dyDescent="0.25">
      <c r="A86" s="1"/>
      <c r="B86" s="1"/>
      <c r="C86" s="1"/>
      <c r="D86" s="1"/>
      <c r="E86" s="1"/>
      <c r="F86" s="2"/>
      <c r="G86" s="2"/>
      <c r="P86" s="4"/>
      <c r="W86" s="5"/>
      <c r="X86" s="5"/>
      <c r="Y86" s="5"/>
      <c r="Z86" s="5"/>
      <c r="AA86" s="5"/>
    </row>
    <row r="87" spans="1:27" ht="15.75" customHeight="1" x14ac:dyDescent="0.25">
      <c r="A87" s="1"/>
      <c r="B87" s="1"/>
      <c r="C87" s="1"/>
      <c r="D87" s="1"/>
      <c r="E87" s="1"/>
      <c r="F87" s="2"/>
      <c r="G87" s="2"/>
      <c r="P87" s="4"/>
      <c r="W87" s="5"/>
      <c r="X87" s="5"/>
      <c r="Y87" s="5"/>
      <c r="Z87" s="5"/>
      <c r="AA87" s="5"/>
    </row>
    <row r="88" spans="1:27" ht="15.75" customHeight="1" x14ac:dyDescent="0.25">
      <c r="A88" s="1"/>
      <c r="B88" s="1"/>
      <c r="C88" s="1"/>
      <c r="D88" s="1"/>
      <c r="E88" s="1"/>
      <c r="F88" s="2"/>
      <c r="G88" s="2"/>
      <c r="P88" s="4"/>
      <c r="W88" s="5"/>
      <c r="X88" s="5"/>
      <c r="Y88" s="5"/>
      <c r="Z88" s="5"/>
      <c r="AA88" s="5"/>
    </row>
    <row r="89" spans="1:27" ht="15.75" customHeight="1" x14ac:dyDescent="0.25">
      <c r="A89" s="1"/>
      <c r="B89" s="1"/>
      <c r="C89" s="1"/>
      <c r="D89" s="1"/>
      <c r="E89" s="1"/>
      <c r="F89" s="2"/>
      <c r="G89" s="2"/>
      <c r="P89" s="4"/>
      <c r="W89" s="5"/>
      <c r="X89" s="5"/>
      <c r="Y89" s="5"/>
      <c r="Z89" s="5"/>
      <c r="AA89" s="5"/>
    </row>
    <row r="90" spans="1:27" ht="15.75" customHeight="1" x14ac:dyDescent="0.25">
      <c r="A90" s="1"/>
      <c r="B90" s="1"/>
      <c r="C90" s="1"/>
      <c r="D90" s="1"/>
      <c r="E90" s="1"/>
      <c r="F90" s="2"/>
      <c r="G90" s="2"/>
      <c r="P90" s="4"/>
      <c r="W90" s="5"/>
      <c r="X90" s="5"/>
      <c r="Y90" s="5"/>
      <c r="Z90" s="5"/>
      <c r="AA90" s="5"/>
    </row>
    <row r="91" spans="1:27" ht="15.75" customHeight="1" x14ac:dyDescent="0.25">
      <c r="A91" s="1"/>
      <c r="B91" s="1"/>
      <c r="C91" s="1"/>
      <c r="D91" s="1"/>
      <c r="E91" s="1"/>
      <c r="F91" s="2"/>
      <c r="G91" s="2"/>
      <c r="P91" s="4"/>
      <c r="W91" s="5"/>
      <c r="X91" s="5"/>
      <c r="Y91" s="5"/>
      <c r="Z91" s="5"/>
      <c r="AA91" s="5"/>
    </row>
    <row r="92" spans="1:27" ht="15.75" customHeight="1" x14ac:dyDescent="0.25">
      <c r="A92" s="1"/>
      <c r="B92" s="1"/>
      <c r="C92" s="1"/>
      <c r="D92" s="1"/>
      <c r="E92" s="1"/>
      <c r="F92" s="2"/>
      <c r="G92" s="2"/>
      <c r="P92" s="4"/>
      <c r="W92" s="5"/>
      <c r="X92" s="5"/>
      <c r="Y92" s="5"/>
      <c r="Z92" s="5"/>
      <c r="AA92" s="5"/>
    </row>
    <row r="93" spans="1:27" ht="15.75" customHeight="1" x14ac:dyDescent="0.25">
      <c r="A93" s="1"/>
      <c r="B93" s="1"/>
      <c r="C93" s="1"/>
      <c r="D93" s="1"/>
      <c r="E93" s="1"/>
      <c r="F93" s="2"/>
      <c r="G93" s="2"/>
      <c r="P93" s="4"/>
      <c r="W93" s="5"/>
      <c r="X93" s="5"/>
      <c r="Y93" s="5"/>
      <c r="Z93" s="5"/>
      <c r="AA93" s="5"/>
    </row>
    <row r="94" spans="1:27" ht="15.75" customHeight="1" x14ac:dyDescent="0.25">
      <c r="A94" s="1"/>
      <c r="B94" s="1"/>
      <c r="C94" s="1"/>
      <c r="D94" s="1"/>
      <c r="E94" s="1"/>
      <c r="F94" s="2"/>
      <c r="G94" s="2"/>
      <c r="P94" s="4"/>
      <c r="W94" s="5"/>
      <c r="X94" s="5"/>
      <c r="Y94" s="5"/>
      <c r="Z94" s="5"/>
      <c r="AA94" s="5"/>
    </row>
    <row r="95" spans="1:27" ht="15.75" customHeight="1" x14ac:dyDescent="0.25">
      <c r="A95" s="1"/>
      <c r="B95" s="1"/>
      <c r="C95" s="1"/>
      <c r="D95" s="1"/>
      <c r="E95" s="1"/>
      <c r="F95" s="2"/>
      <c r="G95" s="2"/>
      <c r="P95" s="4"/>
      <c r="W95" s="5"/>
      <c r="X95" s="5"/>
      <c r="Y95" s="5"/>
      <c r="Z95" s="5"/>
      <c r="AA95" s="5"/>
    </row>
    <row r="96" spans="1:27" ht="15.75" customHeight="1" x14ac:dyDescent="0.25">
      <c r="A96" s="1"/>
      <c r="B96" s="1"/>
      <c r="C96" s="1"/>
      <c r="D96" s="1"/>
      <c r="E96" s="1"/>
      <c r="F96" s="2"/>
      <c r="G96" s="2"/>
      <c r="P96" s="4"/>
      <c r="W96" s="5"/>
      <c r="X96" s="5"/>
      <c r="Y96" s="5"/>
      <c r="Z96" s="5"/>
      <c r="AA96" s="5"/>
    </row>
    <row r="97" spans="1:27" ht="15.75" customHeight="1" x14ac:dyDescent="0.25">
      <c r="A97" s="1"/>
      <c r="B97" s="1"/>
      <c r="C97" s="1"/>
      <c r="D97" s="1"/>
      <c r="E97" s="1"/>
      <c r="F97" s="2"/>
      <c r="G97" s="2"/>
      <c r="P97" s="4"/>
      <c r="W97" s="5"/>
      <c r="X97" s="5"/>
      <c r="Y97" s="5"/>
      <c r="Z97" s="5"/>
      <c r="AA97" s="5"/>
    </row>
    <row r="98" spans="1:27" ht="15.75" customHeight="1" x14ac:dyDescent="0.25">
      <c r="A98" s="1"/>
      <c r="B98" s="1"/>
      <c r="C98" s="1"/>
      <c r="D98" s="1"/>
      <c r="E98" s="1"/>
      <c r="F98" s="2"/>
      <c r="G98" s="2"/>
      <c r="P98" s="4"/>
      <c r="W98" s="5"/>
      <c r="X98" s="5"/>
      <c r="Y98" s="5"/>
      <c r="Z98" s="5"/>
      <c r="AA98" s="5"/>
    </row>
    <row r="99" spans="1:27" ht="15.75" customHeight="1" x14ac:dyDescent="0.25">
      <c r="A99" s="1"/>
      <c r="B99" s="1"/>
      <c r="C99" s="1"/>
      <c r="D99" s="1"/>
      <c r="E99" s="1"/>
      <c r="F99" s="2"/>
      <c r="G99" s="2"/>
      <c r="P99" s="4"/>
      <c r="W99" s="5"/>
      <c r="X99" s="5"/>
      <c r="Y99" s="5"/>
      <c r="Z99" s="5"/>
      <c r="AA99" s="5"/>
    </row>
    <row r="100" spans="1:27" ht="15.75" customHeight="1" x14ac:dyDescent="0.25">
      <c r="A100" s="1"/>
      <c r="B100" s="1"/>
      <c r="C100" s="1"/>
      <c r="D100" s="1"/>
      <c r="E100" s="1"/>
      <c r="F100" s="2"/>
      <c r="G100" s="2"/>
      <c r="P100" s="4"/>
      <c r="W100" s="5"/>
      <c r="X100" s="5"/>
      <c r="Y100" s="5"/>
      <c r="Z100" s="5"/>
      <c r="AA100" s="5"/>
    </row>
    <row r="101" spans="1:27" ht="15.75" customHeight="1" x14ac:dyDescent="0.25">
      <c r="A101" s="1"/>
      <c r="B101" s="1"/>
      <c r="C101" s="1"/>
      <c r="D101" s="1"/>
      <c r="E101" s="1"/>
      <c r="F101" s="2"/>
      <c r="G101" s="2"/>
      <c r="P101" s="4"/>
      <c r="W101" s="5"/>
      <c r="X101" s="5"/>
      <c r="Y101" s="5"/>
      <c r="Z101" s="5"/>
      <c r="AA101" s="5"/>
    </row>
    <row r="102" spans="1:27" ht="15.75" customHeight="1" x14ac:dyDescent="0.25">
      <c r="A102" s="1"/>
      <c r="B102" s="1"/>
      <c r="C102" s="1"/>
      <c r="D102" s="1"/>
      <c r="E102" s="1"/>
      <c r="F102" s="2"/>
      <c r="G102" s="2"/>
      <c r="P102" s="4"/>
      <c r="W102" s="5"/>
      <c r="X102" s="5"/>
      <c r="Y102" s="5"/>
      <c r="Z102" s="5"/>
      <c r="AA102" s="5"/>
    </row>
    <row r="103" spans="1:27" ht="15.75" customHeight="1" x14ac:dyDescent="0.25">
      <c r="A103" s="1"/>
      <c r="B103" s="1"/>
      <c r="C103" s="1"/>
      <c r="D103" s="1"/>
      <c r="E103" s="1"/>
      <c r="F103" s="2"/>
      <c r="G103" s="2"/>
      <c r="P103" s="4"/>
      <c r="W103" s="5"/>
      <c r="X103" s="5"/>
      <c r="Y103" s="5"/>
      <c r="Z103" s="5"/>
      <c r="AA103" s="5"/>
    </row>
    <row r="104" spans="1:27" ht="15.75" customHeight="1" x14ac:dyDescent="0.25">
      <c r="A104" s="1"/>
      <c r="B104" s="1"/>
      <c r="C104" s="1"/>
      <c r="D104" s="1"/>
      <c r="E104" s="1"/>
      <c r="F104" s="2"/>
      <c r="G104" s="2"/>
      <c r="P104" s="4"/>
      <c r="W104" s="5"/>
      <c r="X104" s="5"/>
      <c r="Y104" s="5"/>
      <c r="Z104" s="5"/>
      <c r="AA104" s="5"/>
    </row>
    <row r="105" spans="1:27" ht="15.75" customHeight="1" x14ac:dyDescent="0.25">
      <c r="A105" s="1"/>
      <c r="B105" s="1"/>
      <c r="C105" s="1"/>
      <c r="D105" s="1"/>
      <c r="E105" s="1"/>
      <c r="F105" s="2"/>
      <c r="G105" s="2"/>
      <c r="P105" s="4"/>
      <c r="W105" s="5"/>
      <c r="X105" s="5"/>
      <c r="Y105" s="5"/>
      <c r="Z105" s="5"/>
      <c r="AA105" s="5"/>
    </row>
    <row r="106" spans="1:27" ht="15.75" customHeight="1" x14ac:dyDescent="0.25">
      <c r="A106" s="1"/>
      <c r="B106" s="1"/>
      <c r="C106" s="1"/>
      <c r="D106" s="1"/>
      <c r="E106" s="1"/>
      <c r="F106" s="2"/>
      <c r="G106" s="2"/>
      <c r="P106" s="4"/>
      <c r="W106" s="5"/>
      <c r="X106" s="5"/>
      <c r="Y106" s="5"/>
      <c r="Z106" s="5"/>
      <c r="AA106" s="5"/>
    </row>
    <row r="107" spans="1:27" ht="15.75" customHeight="1" x14ac:dyDescent="0.25">
      <c r="A107" s="1"/>
      <c r="B107" s="1"/>
      <c r="C107" s="1"/>
      <c r="D107" s="1"/>
      <c r="E107" s="1"/>
      <c r="F107" s="2"/>
      <c r="G107" s="2"/>
      <c r="P107" s="4"/>
      <c r="W107" s="5"/>
      <c r="X107" s="5"/>
      <c r="Y107" s="5"/>
      <c r="Z107" s="5"/>
      <c r="AA107" s="5"/>
    </row>
    <row r="108" spans="1:27" ht="15.75" customHeight="1" x14ac:dyDescent="0.25">
      <c r="A108" s="1"/>
      <c r="B108" s="1"/>
      <c r="C108" s="1"/>
      <c r="D108" s="1"/>
      <c r="E108" s="1"/>
      <c r="F108" s="2"/>
      <c r="G108" s="2"/>
      <c r="P108" s="4"/>
      <c r="W108" s="5"/>
      <c r="X108" s="5"/>
      <c r="Y108" s="5"/>
      <c r="Z108" s="5"/>
      <c r="AA108" s="5"/>
    </row>
    <row r="109" spans="1:27" ht="15.75" customHeight="1" x14ac:dyDescent="0.25">
      <c r="A109" s="1"/>
      <c r="B109" s="1"/>
      <c r="C109" s="1"/>
      <c r="D109" s="1"/>
      <c r="E109" s="1"/>
      <c r="F109" s="2"/>
      <c r="G109" s="2"/>
      <c r="P109" s="4"/>
      <c r="W109" s="5"/>
      <c r="X109" s="5"/>
      <c r="Y109" s="5"/>
      <c r="Z109" s="5"/>
      <c r="AA109" s="5"/>
    </row>
    <row r="110" spans="1:27" ht="15.75" customHeight="1" x14ac:dyDescent="0.25">
      <c r="A110" s="1"/>
      <c r="B110" s="1"/>
      <c r="C110" s="1"/>
      <c r="D110" s="1"/>
      <c r="E110" s="1"/>
      <c r="F110" s="2"/>
      <c r="G110" s="2"/>
      <c r="P110" s="4"/>
      <c r="W110" s="5"/>
      <c r="X110" s="5"/>
      <c r="Y110" s="5"/>
      <c r="Z110" s="5"/>
      <c r="AA110" s="5"/>
    </row>
    <row r="111" spans="1:27" ht="15.75" customHeight="1" x14ac:dyDescent="0.25">
      <c r="A111" s="1"/>
      <c r="B111" s="1"/>
      <c r="C111" s="1"/>
      <c r="D111" s="1"/>
      <c r="E111" s="1"/>
      <c r="F111" s="2"/>
      <c r="G111" s="2"/>
      <c r="P111" s="4"/>
      <c r="W111" s="5"/>
      <c r="X111" s="5"/>
      <c r="Y111" s="5"/>
      <c r="Z111" s="5"/>
      <c r="AA111" s="5"/>
    </row>
    <row r="112" spans="1:27" ht="15.75" customHeight="1" x14ac:dyDescent="0.25">
      <c r="A112" s="1"/>
      <c r="B112" s="1"/>
      <c r="C112" s="1"/>
      <c r="D112" s="1"/>
      <c r="E112" s="1"/>
      <c r="F112" s="2"/>
      <c r="G112" s="2"/>
      <c r="P112" s="4"/>
      <c r="W112" s="5"/>
      <c r="X112" s="5"/>
      <c r="Y112" s="5"/>
      <c r="Z112" s="5"/>
      <c r="AA112" s="5"/>
    </row>
    <row r="113" spans="1:27" ht="15.75" customHeight="1" x14ac:dyDescent="0.25">
      <c r="A113" s="1"/>
      <c r="B113" s="1"/>
      <c r="C113" s="1"/>
      <c r="D113" s="1"/>
      <c r="E113" s="1"/>
      <c r="F113" s="2"/>
      <c r="G113" s="2"/>
      <c r="P113" s="4"/>
      <c r="W113" s="5"/>
      <c r="X113" s="5"/>
      <c r="Y113" s="5"/>
      <c r="Z113" s="5"/>
      <c r="AA113" s="5"/>
    </row>
    <row r="114" spans="1:27" ht="15.75" customHeight="1" x14ac:dyDescent="0.25">
      <c r="A114" s="1"/>
      <c r="B114" s="1"/>
      <c r="C114" s="1"/>
      <c r="D114" s="1"/>
      <c r="E114" s="1"/>
      <c r="F114" s="2"/>
      <c r="G114" s="2"/>
      <c r="P114" s="4"/>
      <c r="W114" s="5"/>
      <c r="X114" s="5"/>
      <c r="Y114" s="5"/>
      <c r="Z114" s="5"/>
      <c r="AA114" s="5"/>
    </row>
    <row r="115" spans="1:27" ht="15.75" customHeight="1" x14ac:dyDescent="0.25">
      <c r="A115" s="1"/>
      <c r="B115" s="1"/>
      <c r="C115" s="1"/>
      <c r="D115" s="1"/>
      <c r="E115" s="1"/>
      <c r="F115" s="2"/>
      <c r="G115" s="2"/>
      <c r="P115" s="4"/>
      <c r="W115" s="5"/>
      <c r="X115" s="5"/>
      <c r="Y115" s="5"/>
      <c r="Z115" s="5"/>
      <c r="AA115" s="5"/>
    </row>
    <row r="116" spans="1:27" ht="15.75" customHeight="1" x14ac:dyDescent="0.25">
      <c r="A116" s="1"/>
      <c r="B116" s="1"/>
      <c r="C116" s="1"/>
      <c r="D116" s="1"/>
      <c r="E116" s="1"/>
      <c r="F116" s="2"/>
      <c r="G116" s="2"/>
      <c r="P116" s="4"/>
      <c r="W116" s="5"/>
      <c r="X116" s="5"/>
      <c r="Y116" s="5"/>
      <c r="Z116" s="5"/>
      <c r="AA116" s="5"/>
    </row>
    <row r="117" spans="1:27" ht="15.75" customHeight="1" x14ac:dyDescent="0.25">
      <c r="A117" s="1"/>
      <c r="B117" s="1"/>
      <c r="C117" s="1"/>
      <c r="D117" s="1"/>
      <c r="E117" s="1"/>
      <c r="F117" s="2"/>
      <c r="G117" s="2"/>
      <c r="P117" s="4"/>
      <c r="W117" s="5"/>
      <c r="X117" s="5"/>
      <c r="Y117" s="5"/>
      <c r="Z117" s="5"/>
      <c r="AA117" s="5"/>
    </row>
    <row r="118" spans="1:27" ht="15.75" customHeight="1" x14ac:dyDescent="0.25">
      <c r="A118" s="1"/>
      <c r="B118" s="1"/>
      <c r="C118" s="1"/>
      <c r="D118" s="1"/>
      <c r="E118" s="1"/>
      <c r="F118" s="2"/>
      <c r="G118" s="2"/>
      <c r="P118" s="4"/>
      <c r="W118" s="5"/>
      <c r="X118" s="5"/>
      <c r="Y118" s="5"/>
      <c r="Z118" s="5"/>
      <c r="AA118" s="5"/>
    </row>
    <row r="119" spans="1:27" ht="15.75" customHeight="1" x14ac:dyDescent="0.25">
      <c r="A119" s="1"/>
      <c r="B119" s="1"/>
      <c r="C119" s="1"/>
      <c r="D119" s="1"/>
      <c r="E119" s="1"/>
      <c r="F119" s="2"/>
      <c r="G119" s="2"/>
      <c r="P119" s="4"/>
      <c r="W119" s="5"/>
      <c r="X119" s="5"/>
      <c r="Y119" s="5"/>
      <c r="Z119" s="5"/>
      <c r="AA119" s="5"/>
    </row>
    <row r="120" spans="1:27" ht="15.75" customHeight="1" x14ac:dyDescent="0.25">
      <c r="A120" s="1"/>
      <c r="B120" s="1"/>
      <c r="C120" s="1"/>
      <c r="D120" s="1"/>
      <c r="E120" s="1"/>
      <c r="F120" s="2"/>
      <c r="G120" s="2"/>
      <c r="P120" s="4"/>
      <c r="W120" s="5"/>
      <c r="X120" s="5"/>
      <c r="Y120" s="5"/>
      <c r="Z120" s="5"/>
      <c r="AA120" s="5"/>
    </row>
    <row r="121" spans="1:27" ht="15.75" customHeight="1" x14ac:dyDescent="0.25">
      <c r="A121" s="1"/>
      <c r="B121" s="1"/>
      <c r="C121" s="1"/>
      <c r="D121" s="1"/>
      <c r="E121" s="1"/>
      <c r="F121" s="2"/>
      <c r="G121" s="2"/>
      <c r="P121" s="4"/>
      <c r="W121" s="5"/>
      <c r="X121" s="5"/>
      <c r="Y121" s="5"/>
      <c r="Z121" s="5"/>
      <c r="AA121" s="5"/>
    </row>
    <row r="122" spans="1:27" ht="15.75" customHeight="1" x14ac:dyDescent="0.25">
      <c r="A122" s="1"/>
      <c r="B122" s="1"/>
      <c r="C122" s="1"/>
      <c r="D122" s="1"/>
      <c r="E122" s="1"/>
      <c r="F122" s="2"/>
      <c r="G122" s="2"/>
      <c r="P122" s="4"/>
      <c r="W122" s="5"/>
      <c r="X122" s="5"/>
      <c r="Y122" s="5"/>
      <c r="Z122" s="5"/>
      <c r="AA122" s="5"/>
    </row>
    <row r="123" spans="1:27" ht="15.75" customHeight="1" x14ac:dyDescent="0.25">
      <c r="A123" s="1"/>
      <c r="B123" s="1"/>
      <c r="C123" s="1"/>
      <c r="D123" s="1"/>
      <c r="E123" s="1"/>
      <c r="F123" s="2"/>
      <c r="G123" s="2"/>
      <c r="P123" s="4"/>
      <c r="W123" s="5"/>
      <c r="X123" s="5"/>
      <c r="Y123" s="5"/>
      <c r="Z123" s="5"/>
      <c r="AA123" s="5"/>
    </row>
    <row r="124" spans="1:27" ht="15.75" customHeight="1" x14ac:dyDescent="0.25">
      <c r="A124" s="1"/>
      <c r="B124" s="1"/>
      <c r="C124" s="1"/>
      <c r="D124" s="1"/>
      <c r="E124" s="1"/>
      <c r="F124" s="2"/>
      <c r="G124" s="2"/>
      <c r="P124" s="4"/>
      <c r="W124" s="5"/>
      <c r="X124" s="5"/>
      <c r="Y124" s="5"/>
      <c r="Z124" s="5"/>
      <c r="AA124" s="5"/>
    </row>
    <row r="125" spans="1:27" ht="15.75" customHeight="1" x14ac:dyDescent="0.25">
      <c r="A125" s="1"/>
      <c r="B125" s="1"/>
      <c r="C125" s="1"/>
      <c r="D125" s="1"/>
      <c r="E125" s="1"/>
      <c r="F125" s="2"/>
      <c r="G125" s="2"/>
      <c r="P125" s="4"/>
      <c r="W125" s="5"/>
      <c r="X125" s="5"/>
      <c r="Y125" s="5"/>
      <c r="Z125" s="5"/>
      <c r="AA125" s="5"/>
    </row>
    <row r="126" spans="1:27" ht="15.75" customHeight="1" x14ac:dyDescent="0.25">
      <c r="A126" s="1"/>
      <c r="B126" s="1"/>
      <c r="C126" s="1"/>
      <c r="D126" s="1"/>
      <c r="E126" s="1"/>
      <c r="F126" s="2"/>
      <c r="G126" s="2"/>
      <c r="P126" s="4"/>
      <c r="W126" s="5"/>
      <c r="X126" s="5"/>
      <c r="Y126" s="5"/>
      <c r="Z126" s="5"/>
      <c r="AA126" s="5"/>
    </row>
    <row r="127" spans="1:27" ht="15.75" customHeight="1" x14ac:dyDescent="0.25">
      <c r="A127" s="1"/>
      <c r="B127" s="1"/>
      <c r="C127" s="1"/>
      <c r="D127" s="1"/>
      <c r="E127" s="1"/>
      <c r="F127" s="2"/>
      <c r="G127" s="2"/>
      <c r="P127" s="4"/>
      <c r="W127" s="5"/>
      <c r="X127" s="5"/>
      <c r="Y127" s="5"/>
      <c r="Z127" s="5"/>
      <c r="AA127" s="5"/>
    </row>
    <row r="128" spans="1:27" ht="15.75" customHeight="1" x14ac:dyDescent="0.25">
      <c r="A128" s="1"/>
      <c r="B128" s="1"/>
      <c r="C128" s="1"/>
      <c r="D128" s="1"/>
      <c r="E128" s="1"/>
      <c r="F128" s="2"/>
      <c r="G128" s="2"/>
      <c r="P128" s="4"/>
      <c r="W128" s="5"/>
      <c r="X128" s="5"/>
      <c r="Y128" s="5"/>
      <c r="Z128" s="5"/>
      <c r="AA128" s="5"/>
    </row>
    <row r="129" spans="1:27" ht="15.75" customHeight="1" x14ac:dyDescent="0.25">
      <c r="A129" s="1"/>
      <c r="B129" s="1"/>
      <c r="C129" s="1"/>
      <c r="D129" s="1"/>
      <c r="E129" s="1"/>
      <c r="F129" s="2"/>
      <c r="G129" s="2"/>
      <c r="P129" s="4"/>
      <c r="W129" s="5"/>
      <c r="X129" s="5"/>
      <c r="Y129" s="5"/>
      <c r="Z129" s="5"/>
      <c r="AA129" s="5"/>
    </row>
    <row r="130" spans="1:27" ht="15.75" customHeight="1" x14ac:dyDescent="0.25">
      <c r="A130" s="1"/>
      <c r="B130" s="1"/>
      <c r="C130" s="1"/>
      <c r="D130" s="1"/>
      <c r="E130" s="1"/>
      <c r="F130" s="2"/>
      <c r="G130" s="2"/>
      <c r="P130" s="4"/>
      <c r="W130" s="5"/>
      <c r="X130" s="5"/>
      <c r="Y130" s="5"/>
      <c r="Z130" s="5"/>
      <c r="AA130" s="5"/>
    </row>
    <row r="131" spans="1:27" ht="15.75" customHeight="1" x14ac:dyDescent="0.25">
      <c r="A131" s="1"/>
      <c r="B131" s="1"/>
      <c r="C131" s="1"/>
      <c r="D131" s="1"/>
      <c r="E131" s="1"/>
      <c r="F131" s="2"/>
      <c r="G131" s="2"/>
      <c r="P131" s="4"/>
      <c r="W131" s="5"/>
      <c r="X131" s="5"/>
      <c r="Y131" s="5"/>
      <c r="Z131" s="5"/>
      <c r="AA131" s="5"/>
    </row>
    <row r="132" spans="1:27" ht="15.75" customHeight="1" x14ac:dyDescent="0.25">
      <c r="A132" s="1"/>
      <c r="B132" s="1"/>
      <c r="C132" s="1"/>
      <c r="D132" s="1"/>
      <c r="E132" s="1"/>
      <c r="F132" s="2"/>
      <c r="G132" s="2"/>
      <c r="P132" s="4"/>
      <c r="W132" s="5"/>
      <c r="X132" s="5"/>
      <c r="Y132" s="5"/>
      <c r="Z132" s="5"/>
      <c r="AA132" s="5"/>
    </row>
    <row r="133" spans="1:27" ht="15.75" customHeight="1" x14ac:dyDescent="0.25">
      <c r="A133" s="1"/>
      <c r="B133" s="1"/>
      <c r="C133" s="1"/>
      <c r="D133" s="1"/>
      <c r="E133" s="1"/>
      <c r="F133" s="2"/>
      <c r="G133" s="2"/>
      <c r="P133" s="4"/>
      <c r="W133" s="5"/>
      <c r="X133" s="5"/>
      <c r="Y133" s="5"/>
      <c r="Z133" s="5"/>
      <c r="AA133" s="5"/>
    </row>
    <row r="134" spans="1:27" ht="15.75" customHeight="1" x14ac:dyDescent="0.25">
      <c r="A134" s="1"/>
      <c r="B134" s="1"/>
      <c r="C134" s="1"/>
      <c r="D134" s="1"/>
      <c r="E134" s="1"/>
      <c r="F134" s="2"/>
      <c r="G134" s="2"/>
      <c r="P134" s="4"/>
      <c r="W134" s="5"/>
      <c r="X134" s="5"/>
      <c r="Y134" s="5"/>
      <c r="Z134" s="5"/>
      <c r="AA134" s="5"/>
    </row>
    <row r="135" spans="1:27" ht="15.75" customHeight="1" x14ac:dyDescent="0.25">
      <c r="A135" s="1"/>
      <c r="B135" s="1"/>
      <c r="C135" s="1"/>
      <c r="D135" s="1"/>
      <c r="E135" s="1"/>
      <c r="F135" s="2"/>
      <c r="G135" s="2"/>
      <c r="P135" s="4"/>
      <c r="W135" s="5"/>
      <c r="X135" s="5"/>
      <c r="Y135" s="5"/>
      <c r="Z135" s="5"/>
      <c r="AA135" s="5"/>
    </row>
    <row r="136" spans="1:27" ht="15.75" customHeight="1" x14ac:dyDescent="0.25">
      <c r="A136" s="1"/>
      <c r="B136" s="1"/>
      <c r="C136" s="1"/>
      <c r="D136" s="1"/>
      <c r="E136" s="1"/>
      <c r="F136" s="2"/>
      <c r="G136" s="2"/>
      <c r="P136" s="4"/>
      <c r="W136" s="5"/>
      <c r="X136" s="5"/>
      <c r="Y136" s="5"/>
      <c r="Z136" s="5"/>
      <c r="AA136" s="5"/>
    </row>
    <row r="137" spans="1:27" ht="15.75" customHeight="1" x14ac:dyDescent="0.25">
      <c r="A137" s="1"/>
      <c r="B137" s="1"/>
      <c r="C137" s="1"/>
      <c r="D137" s="1"/>
      <c r="E137" s="1"/>
      <c r="F137" s="2"/>
      <c r="G137" s="2"/>
      <c r="P137" s="4"/>
      <c r="W137" s="5"/>
      <c r="X137" s="5"/>
      <c r="Y137" s="5"/>
      <c r="Z137" s="5"/>
      <c r="AA137" s="5"/>
    </row>
    <row r="138" spans="1:27" ht="15.75" customHeight="1" x14ac:dyDescent="0.25">
      <c r="A138" s="1"/>
      <c r="B138" s="1"/>
      <c r="C138" s="1"/>
      <c r="D138" s="1"/>
      <c r="E138" s="1"/>
      <c r="F138" s="2"/>
      <c r="G138" s="2"/>
      <c r="P138" s="4"/>
      <c r="W138" s="5"/>
      <c r="X138" s="5"/>
      <c r="Y138" s="5"/>
      <c r="Z138" s="5"/>
      <c r="AA138" s="5"/>
    </row>
    <row r="139" spans="1:27" ht="15.75" customHeight="1" x14ac:dyDescent="0.25">
      <c r="A139" s="1"/>
      <c r="B139" s="1"/>
      <c r="C139" s="1"/>
      <c r="D139" s="1"/>
      <c r="E139" s="1"/>
      <c r="F139" s="2"/>
      <c r="G139" s="2"/>
      <c r="P139" s="4"/>
      <c r="W139" s="5"/>
      <c r="X139" s="5"/>
      <c r="Y139" s="5"/>
      <c r="Z139" s="5"/>
      <c r="AA139" s="5"/>
    </row>
    <row r="140" spans="1:27" ht="15.75" customHeight="1" x14ac:dyDescent="0.25">
      <c r="A140" s="1"/>
      <c r="B140" s="1"/>
      <c r="C140" s="1"/>
      <c r="D140" s="1"/>
      <c r="E140" s="1"/>
      <c r="F140" s="2"/>
      <c r="G140" s="2"/>
      <c r="P140" s="4"/>
      <c r="W140" s="5"/>
      <c r="X140" s="5"/>
      <c r="Y140" s="5"/>
      <c r="Z140" s="5"/>
      <c r="AA140" s="5"/>
    </row>
    <row r="141" spans="1:27" ht="15.75" customHeight="1" x14ac:dyDescent="0.25">
      <c r="A141" s="1"/>
      <c r="B141" s="1"/>
      <c r="C141" s="1"/>
      <c r="D141" s="1"/>
      <c r="E141" s="1"/>
      <c r="F141" s="2"/>
      <c r="G141" s="2"/>
      <c r="P141" s="4"/>
      <c r="W141" s="5"/>
      <c r="X141" s="5"/>
      <c r="Y141" s="5"/>
      <c r="Z141" s="5"/>
      <c r="AA141" s="5"/>
    </row>
    <row r="142" spans="1:27" ht="15.75" customHeight="1" x14ac:dyDescent="0.25">
      <c r="A142" s="1"/>
      <c r="B142" s="1"/>
      <c r="C142" s="1"/>
      <c r="D142" s="1"/>
      <c r="E142" s="1"/>
      <c r="F142" s="2"/>
      <c r="G142" s="2"/>
      <c r="P142" s="4"/>
      <c r="W142" s="5"/>
      <c r="X142" s="5"/>
      <c r="Y142" s="5"/>
      <c r="Z142" s="5"/>
      <c r="AA142" s="5"/>
    </row>
    <row r="143" spans="1:27" ht="15.75" customHeight="1" x14ac:dyDescent="0.25">
      <c r="A143" s="1"/>
      <c r="B143" s="1"/>
      <c r="C143" s="1"/>
      <c r="D143" s="1"/>
      <c r="E143" s="1"/>
      <c r="F143" s="2"/>
      <c r="G143" s="2"/>
      <c r="P143" s="4"/>
      <c r="W143" s="5"/>
      <c r="X143" s="5"/>
      <c r="Y143" s="5"/>
      <c r="Z143" s="5"/>
      <c r="AA143" s="5"/>
    </row>
    <row r="144" spans="1:27" ht="15.75" customHeight="1" x14ac:dyDescent="0.25">
      <c r="A144" s="1"/>
      <c r="B144" s="1"/>
      <c r="C144" s="1"/>
      <c r="D144" s="1"/>
      <c r="E144" s="1"/>
      <c r="F144" s="2"/>
      <c r="G144" s="2"/>
      <c r="P144" s="4"/>
      <c r="W144" s="5"/>
      <c r="X144" s="5"/>
      <c r="Y144" s="5"/>
      <c r="Z144" s="5"/>
      <c r="AA144" s="5"/>
    </row>
    <row r="145" spans="1:27" ht="15.75" customHeight="1" x14ac:dyDescent="0.25">
      <c r="A145" s="1"/>
      <c r="B145" s="1"/>
      <c r="C145" s="1"/>
      <c r="D145" s="1"/>
      <c r="E145" s="1"/>
      <c r="F145" s="2"/>
      <c r="G145" s="2"/>
      <c r="P145" s="4"/>
      <c r="W145" s="5"/>
      <c r="X145" s="5"/>
      <c r="Y145" s="5"/>
      <c r="Z145" s="5"/>
      <c r="AA145" s="5"/>
    </row>
    <row r="146" spans="1:27" ht="15.75" customHeight="1" x14ac:dyDescent="0.25">
      <c r="A146" s="1"/>
      <c r="B146" s="1"/>
      <c r="C146" s="1"/>
      <c r="D146" s="1"/>
      <c r="E146" s="1"/>
      <c r="F146" s="2"/>
      <c r="G146" s="2"/>
      <c r="P146" s="4"/>
      <c r="W146" s="5"/>
      <c r="X146" s="5"/>
      <c r="Y146" s="5"/>
      <c r="Z146" s="5"/>
      <c r="AA146" s="5"/>
    </row>
    <row r="147" spans="1:27" ht="15.75" customHeight="1" x14ac:dyDescent="0.25">
      <c r="A147" s="1"/>
      <c r="B147" s="1"/>
      <c r="C147" s="1"/>
      <c r="D147" s="1"/>
      <c r="E147" s="1"/>
      <c r="F147" s="2"/>
      <c r="G147" s="2"/>
      <c r="P147" s="4"/>
      <c r="W147" s="5"/>
      <c r="X147" s="5"/>
      <c r="Y147" s="5"/>
      <c r="Z147" s="5"/>
      <c r="AA147" s="5"/>
    </row>
    <row r="148" spans="1:27" ht="15.75" customHeight="1" x14ac:dyDescent="0.25">
      <c r="A148" s="1"/>
      <c r="B148" s="1"/>
      <c r="C148" s="1"/>
      <c r="D148" s="1"/>
      <c r="E148" s="1"/>
      <c r="F148" s="2"/>
      <c r="G148" s="2"/>
      <c r="P148" s="4"/>
      <c r="W148" s="5"/>
      <c r="X148" s="5"/>
      <c r="Y148" s="5"/>
      <c r="Z148" s="5"/>
      <c r="AA148" s="5"/>
    </row>
    <row r="149" spans="1:27" ht="15.75" customHeight="1" x14ac:dyDescent="0.25">
      <c r="A149" s="1"/>
      <c r="B149" s="1"/>
      <c r="C149" s="1"/>
      <c r="D149" s="1"/>
      <c r="E149" s="1"/>
      <c r="F149" s="2"/>
      <c r="G149" s="2"/>
      <c r="P149" s="4"/>
      <c r="W149" s="5"/>
      <c r="X149" s="5"/>
      <c r="Y149" s="5"/>
      <c r="Z149" s="5"/>
      <c r="AA149" s="5"/>
    </row>
    <row r="150" spans="1:27" ht="15.75" customHeight="1" x14ac:dyDescent="0.25">
      <c r="A150" s="1"/>
      <c r="B150" s="1"/>
      <c r="C150" s="1"/>
      <c r="D150" s="1"/>
      <c r="E150" s="1"/>
      <c r="F150" s="2"/>
      <c r="G150" s="2"/>
      <c r="P150" s="4"/>
      <c r="W150" s="5"/>
      <c r="X150" s="5"/>
      <c r="Y150" s="5"/>
      <c r="Z150" s="5"/>
      <c r="AA150" s="5"/>
    </row>
    <row r="151" spans="1:27" ht="15.75" customHeight="1" x14ac:dyDescent="0.25">
      <c r="A151" s="1"/>
      <c r="B151" s="1"/>
      <c r="C151" s="1"/>
      <c r="D151" s="1"/>
      <c r="E151" s="1"/>
      <c r="F151" s="2"/>
      <c r="G151" s="2"/>
      <c r="P151" s="4"/>
      <c r="W151" s="5"/>
      <c r="X151" s="5"/>
      <c r="Y151" s="5"/>
      <c r="Z151" s="5"/>
      <c r="AA151" s="5"/>
    </row>
    <row r="152" spans="1:27" ht="15.75" customHeight="1" x14ac:dyDescent="0.25">
      <c r="A152" s="1"/>
      <c r="B152" s="1"/>
      <c r="C152" s="1"/>
      <c r="D152" s="1"/>
      <c r="E152" s="1"/>
      <c r="F152" s="2"/>
      <c r="G152" s="2"/>
      <c r="P152" s="4"/>
      <c r="W152" s="5"/>
      <c r="X152" s="5"/>
      <c r="Y152" s="5"/>
      <c r="Z152" s="5"/>
      <c r="AA152" s="5"/>
    </row>
    <row r="153" spans="1:27" ht="15.75" customHeight="1" x14ac:dyDescent="0.25">
      <c r="A153" s="1"/>
      <c r="B153" s="1"/>
      <c r="C153" s="1"/>
      <c r="D153" s="1"/>
      <c r="E153" s="1"/>
      <c r="F153" s="2"/>
      <c r="G153" s="2"/>
      <c r="P153" s="4"/>
      <c r="W153" s="5"/>
      <c r="X153" s="5"/>
      <c r="Y153" s="5"/>
      <c r="Z153" s="5"/>
      <c r="AA153" s="5"/>
    </row>
    <row r="154" spans="1:27" ht="15.75" customHeight="1" x14ac:dyDescent="0.25">
      <c r="A154" s="1"/>
      <c r="B154" s="1"/>
      <c r="C154" s="1"/>
      <c r="D154" s="1"/>
      <c r="E154" s="1"/>
      <c r="F154" s="2"/>
      <c r="G154" s="2"/>
      <c r="P154" s="4"/>
      <c r="W154" s="5"/>
      <c r="X154" s="5"/>
      <c r="Y154" s="5"/>
      <c r="Z154" s="5"/>
      <c r="AA154" s="5"/>
    </row>
    <row r="155" spans="1:27" ht="15.75" customHeight="1" x14ac:dyDescent="0.25">
      <c r="A155" s="1"/>
      <c r="B155" s="1"/>
      <c r="C155" s="1"/>
      <c r="D155" s="1"/>
      <c r="E155" s="1"/>
      <c r="F155" s="2"/>
      <c r="G155" s="2"/>
      <c r="P155" s="4"/>
      <c r="W155" s="5"/>
      <c r="X155" s="5"/>
      <c r="Y155" s="5"/>
      <c r="Z155" s="5"/>
      <c r="AA155" s="5"/>
    </row>
    <row r="156" spans="1:27" ht="15.75" customHeight="1" x14ac:dyDescent="0.25">
      <c r="A156" s="1"/>
      <c r="B156" s="1"/>
      <c r="C156" s="1"/>
      <c r="D156" s="1"/>
      <c r="E156" s="1"/>
      <c r="F156" s="2"/>
      <c r="G156" s="2"/>
      <c r="P156" s="4"/>
      <c r="W156" s="5"/>
      <c r="X156" s="5"/>
      <c r="Y156" s="5"/>
      <c r="Z156" s="5"/>
      <c r="AA156" s="5"/>
    </row>
    <row r="157" spans="1:27" ht="15.75" customHeight="1" x14ac:dyDescent="0.25">
      <c r="A157" s="1"/>
      <c r="B157" s="1"/>
      <c r="C157" s="1"/>
      <c r="D157" s="1"/>
      <c r="E157" s="1"/>
      <c r="F157" s="2"/>
      <c r="G157" s="2"/>
      <c r="P157" s="4"/>
      <c r="W157" s="5"/>
      <c r="X157" s="5"/>
      <c r="Y157" s="5"/>
      <c r="Z157" s="5"/>
      <c r="AA157" s="5"/>
    </row>
    <row r="158" spans="1:27" ht="15.75" customHeight="1" x14ac:dyDescent="0.25">
      <c r="A158" s="1"/>
      <c r="B158" s="1"/>
      <c r="C158" s="1"/>
      <c r="D158" s="1"/>
      <c r="E158" s="1"/>
      <c r="F158" s="2"/>
      <c r="G158" s="2"/>
      <c r="P158" s="4"/>
      <c r="W158" s="5"/>
      <c r="X158" s="5"/>
      <c r="Y158" s="5"/>
      <c r="Z158" s="5"/>
      <c r="AA158" s="5"/>
    </row>
    <row r="159" spans="1:27" ht="15.75" customHeight="1" x14ac:dyDescent="0.25">
      <c r="A159" s="1"/>
      <c r="B159" s="1"/>
      <c r="C159" s="1"/>
      <c r="D159" s="1"/>
      <c r="E159" s="1"/>
      <c r="F159" s="2"/>
      <c r="G159" s="2"/>
      <c r="P159" s="4"/>
      <c r="W159" s="5"/>
      <c r="X159" s="5"/>
      <c r="Y159" s="5"/>
      <c r="Z159" s="5"/>
      <c r="AA159" s="5"/>
    </row>
    <row r="160" spans="1:27" ht="15.75" customHeight="1" x14ac:dyDescent="0.25">
      <c r="A160" s="1"/>
      <c r="B160" s="1"/>
      <c r="C160" s="1"/>
      <c r="D160" s="1"/>
      <c r="E160" s="1"/>
      <c r="F160" s="2"/>
      <c r="G160" s="2"/>
      <c r="P160" s="4"/>
      <c r="W160" s="5"/>
      <c r="X160" s="5"/>
      <c r="Y160" s="5"/>
      <c r="Z160" s="5"/>
      <c r="AA160" s="5"/>
    </row>
    <row r="161" spans="1:27" ht="15.75" customHeight="1" x14ac:dyDescent="0.25">
      <c r="A161" s="1"/>
      <c r="B161" s="1"/>
      <c r="C161" s="1"/>
      <c r="D161" s="1"/>
      <c r="E161" s="1"/>
      <c r="F161" s="2"/>
      <c r="G161" s="2"/>
      <c r="P161" s="4"/>
      <c r="W161" s="5"/>
      <c r="X161" s="5"/>
      <c r="Y161" s="5"/>
      <c r="Z161" s="5"/>
      <c r="AA161" s="5"/>
    </row>
    <row r="162" spans="1:27" ht="15.75" customHeight="1" x14ac:dyDescent="0.25">
      <c r="A162" s="1"/>
      <c r="B162" s="1"/>
      <c r="C162" s="1"/>
      <c r="D162" s="1"/>
      <c r="E162" s="1"/>
      <c r="F162" s="2"/>
      <c r="G162" s="2"/>
      <c r="P162" s="4"/>
      <c r="W162" s="5"/>
      <c r="X162" s="5"/>
      <c r="Y162" s="5"/>
      <c r="Z162" s="5"/>
      <c r="AA162" s="5"/>
    </row>
    <row r="163" spans="1:27" ht="15.75" customHeight="1" x14ac:dyDescent="0.25">
      <c r="A163" s="1"/>
      <c r="B163" s="1"/>
      <c r="C163" s="1"/>
      <c r="D163" s="1"/>
      <c r="E163" s="1"/>
      <c r="F163" s="2"/>
      <c r="G163" s="2"/>
      <c r="P163" s="4"/>
      <c r="W163" s="5"/>
      <c r="X163" s="5"/>
      <c r="Y163" s="5"/>
      <c r="Z163" s="5"/>
      <c r="AA163" s="5"/>
    </row>
    <row r="164" spans="1:27" ht="15.75" customHeight="1" x14ac:dyDescent="0.25">
      <c r="A164" s="1"/>
      <c r="B164" s="1"/>
      <c r="C164" s="1"/>
      <c r="D164" s="1"/>
      <c r="E164" s="1"/>
      <c r="F164" s="2"/>
      <c r="G164" s="2"/>
      <c r="P164" s="4"/>
      <c r="W164" s="5"/>
      <c r="X164" s="5"/>
      <c r="Y164" s="5"/>
      <c r="Z164" s="5"/>
      <c r="AA164" s="5"/>
    </row>
    <row r="165" spans="1:27" ht="15.75" customHeight="1" x14ac:dyDescent="0.25">
      <c r="A165" s="1"/>
      <c r="B165" s="1"/>
      <c r="C165" s="1"/>
      <c r="D165" s="1"/>
      <c r="E165" s="1"/>
      <c r="F165" s="2"/>
      <c r="G165" s="2"/>
      <c r="P165" s="4"/>
      <c r="W165" s="5"/>
      <c r="X165" s="5"/>
      <c r="Y165" s="5"/>
      <c r="Z165" s="5"/>
      <c r="AA165" s="5"/>
    </row>
    <row r="166" spans="1:27" ht="15.75" customHeight="1" x14ac:dyDescent="0.25">
      <c r="A166" s="1"/>
      <c r="B166" s="1"/>
      <c r="C166" s="1"/>
      <c r="D166" s="1"/>
      <c r="E166" s="1"/>
      <c r="F166" s="2"/>
      <c r="G166" s="2"/>
      <c r="P166" s="4"/>
      <c r="W166" s="5"/>
      <c r="X166" s="5"/>
      <c r="Y166" s="5"/>
      <c r="Z166" s="5"/>
      <c r="AA166" s="5"/>
    </row>
    <row r="167" spans="1:27" ht="15.75" customHeight="1" x14ac:dyDescent="0.25">
      <c r="A167" s="1"/>
      <c r="B167" s="1"/>
      <c r="C167" s="1"/>
      <c r="D167" s="1"/>
      <c r="E167" s="1"/>
      <c r="F167" s="2"/>
      <c r="G167" s="2"/>
      <c r="P167" s="4"/>
      <c r="W167" s="5"/>
      <c r="X167" s="5"/>
      <c r="Y167" s="5"/>
      <c r="Z167" s="5"/>
      <c r="AA167" s="5"/>
    </row>
    <row r="168" spans="1:27" ht="15.75" customHeight="1" x14ac:dyDescent="0.25">
      <c r="A168" s="1"/>
      <c r="B168" s="1"/>
      <c r="C168" s="1"/>
      <c r="D168" s="1"/>
      <c r="E168" s="1"/>
      <c r="F168" s="2"/>
      <c r="G168" s="2"/>
      <c r="P168" s="4"/>
      <c r="W168" s="5"/>
      <c r="X168" s="5"/>
      <c r="Y168" s="5"/>
      <c r="Z168" s="5"/>
      <c r="AA168" s="5"/>
    </row>
    <row r="169" spans="1:27" ht="15.75" customHeight="1" x14ac:dyDescent="0.25">
      <c r="A169" s="1"/>
      <c r="B169" s="1"/>
      <c r="C169" s="1"/>
      <c r="D169" s="1"/>
      <c r="E169" s="1"/>
      <c r="F169" s="2"/>
      <c r="G169" s="2"/>
      <c r="P169" s="4"/>
      <c r="W169" s="5"/>
      <c r="X169" s="5"/>
      <c r="Y169" s="5"/>
      <c r="Z169" s="5"/>
      <c r="AA169" s="5"/>
    </row>
    <row r="170" spans="1:27" ht="15.75" customHeight="1" x14ac:dyDescent="0.25">
      <c r="A170" s="1"/>
      <c r="B170" s="1"/>
      <c r="C170" s="1"/>
      <c r="D170" s="1"/>
      <c r="E170" s="1"/>
      <c r="F170" s="2"/>
      <c r="G170" s="2"/>
      <c r="P170" s="4"/>
      <c r="W170" s="5"/>
      <c r="X170" s="5"/>
      <c r="Y170" s="5"/>
      <c r="Z170" s="5"/>
      <c r="AA170" s="5"/>
    </row>
    <row r="171" spans="1:27" ht="15.75" customHeight="1" x14ac:dyDescent="0.25">
      <c r="A171" s="1"/>
      <c r="B171" s="1"/>
      <c r="C171" s="1"/>
      <c r="D171" s="1"/>
      <c r="E171" s="1"/>
      <c r="F171" s="2"/>
      <c r="G171" s="2"/>
      <c r="P171" s="4"/>
      <c r="W171" s="5"/>
      <c r="X171" s="5"/>
      <c r="Y171" s="5"/>
      <c r="Z171" s="5"/>
      <c r="AA171" s="5"/>
    </row>
    <row r="172" spans="1:27" ht="15.75" customHeight="1" x14ac:dyDescent="0.25">
      <c r="A172" s="1"/>
      <c r="B172" s="1"/>
      <c r="C172" s="1"/>
      <c r="D172" s="1"/>
      <c r="E172" s="1"/>
      <c r="F172" s="2"/>
      <c r="G172" s="2"/>
      <c r="P172" s="4"/>
      <c r="W172" s="5"/>
      <c r="X172" s="5"/>
      <c r="Y172" s="5"/>
      <c r="Z172" s="5"/>
      <c r="AA172" s="5"/>
    </row>
    <row r="173" spans="1:27" ht="15.75" customHeight="1" x14ac:dyDescent="0.25">
      <c r="A173" s="1"/>
      <c r="B173" s="1"/>
      <c r="C173" s="1"/>
      <c r="D173" s="1"/>
      <c r="E173" s="1"/>
      <c r="F173" s="2"/>
      <c r="G173" s="2"/>
      <c r="P173" s="4"/>
      <c r="W173" s="5"/>
      <c r="X173" s="5"/>
      <c r="Y173" s="5"/>
      <c r="Z173" s="5"/>
      <c r="AA173" s="5"/>
    </row>
    <row r="174" spans="1:27" ht="15.75" customHeight="1" x14ac:dyDescent="0.25">
      <c r="A174" s="1"/>
      <c r="B174" s="1"/>
      <c r="C174" s="1"/>
      <c r="D174" s="1"/>
      <c r="E174" s="1"/>
      <c r="F174" s="2"/>
      <c r="G174" s="2"/>
      <c r="P174" s="4"/>
      <c r="W174" s="5"/>
      <c r="X174" s="5"/>
      <c r="Y174" s="5"/>
      <c r="Z174" s="5"/>
      <c r="AA174" s="5"/>
    </row>
    <row r="175" spans="1:27" ht="15.75" customHeight="1" x14ac:dyDescent="0.25">
      <c r="A175" s="1"/>
      <c r="B175" s="1"/>
      <c r="C175" s="1"/>
      <c r="D175" s="1"/>
      <c r="E175" s="1"/>
      <c r="F175" s="2"/>
      <c r="G175" s="2"/>
      <c r="P175" s="4"/>
      <c r="W175" s="5"/>
      <c r="X175" s="5"/>
      <c r="Y175" s="5"/>
      <c r="Z175" s="5"/>
      <c r="AA175" s="5"/>
    </row>
    <row r="176" spans="1:27" ht="15.75" customHeight="1" x14ac:dyDescent="0.25">
      <c r="A176" s="1"/>
      <c r="B176" s="1"/>
      <c r="C176" s="1"/>
      <c r="D176" s="1"/>
      <c r="E176" s="1"/>
      <c r="F176" s="2"/>
      <c r="G176" s="2"/>
      <c r="P176" s="4"/>
      <c r="W176" s="5"/>
      <c r="X176" s="5"/>
      <c r="Y176" s="5"/>
      <c r="Z176" s="5"/>
      <c r="AA176" s="5"/>
    </row>
    <row r="177" spans="1:27" ht="15.75" customHeight="1" x14ac:dyDescent="0.25">
      <c r="A177" s="1"/>
      <c r="B177" s="1"/>
      <c r="C177" s="1"/>
      <c r="D177" s="1"/>
      <c r="E177" s="1"/>
      <c r="F177" s="2"/>
      <c r="G177" s="2"/>
      <c r="P177" s="4"/>
      <c r="W177" s="5"/>
      <c r="X177" s="5"/>
      <c r="Y177" s="5"/>
      <c r="Z177" s="5"/>
      <c r="AA177" s="5"/>
    </row>
    <row r="178" spans="1:27" ht="15.75" customHeight="1" x14ac:dyDescent="0.25">
      <c r="A178" s="1"/>
      <c r="B178" s="1"/>
      <c r="C178" s="1"/>
      <c r="D178" s="1"/>
      <c r="E178" s="1"/>
      <c r="F178" s="2"/>
      <c r="G178" s="2"/>
      <c r="P178" s="4"/>
      <c r="W178" s="5"/>
      <c r="X178" s="5"/>
      <c r="Y178" s="5"/>
      <c r="Z178" s="5"/>
      <c r="AA178" s="5"/>
    </row>
    <row r="179" spans="1:27" ht="15.75" customHeight="1" x14ac:dyDescent="0.25">
      <c r="A179" s="1"/>
      <c r="B179" s="1"/>
      <c r="C179" s="1"/>
      <c r="D179" s="1"/>
      <c r="E179" s="1"/>
      <c r="F179" s="2"/>
      <c r="G179" s="2"/>
      <c r="P179" s="4"/>
      <c r="W179" s="5"/>
      <c r="X179" s="5"/>
      <c r="Y179" s="5"/>
      <c r="Z179" s="5"/>
      <c r="AA179" s="5"/>
    </row>
    <row r="180" spans="1:27" ht="15.75" customHeight="1" x14ac:dyDescent="0.25">
      <c r="A180" s="1"/>
      <c r="B180" s="1"/>
      <c r="C180" s="1"/>
      <c r="D180" s="1"/>
      <c r="E180" s="1"/>
      <c r="F180" s="2"/>
      <c r="G180" s="2"/>
      <c r="P180" s="4"/>
      <c r="W180" s="5"/>
      <c r="X180" s="5"/>
      <c r="Y180" s="5"/>
      <c r="Z180" s="5"/>
      <c r="AA180" s="5"/>
    </row>
    <row r="181" spans="1:27" ht="15.75" customHeight="1" x14ac:dyDescent="0.25">
      <c r="A181" s="1"/>
      <c r="B181" s="1"/>
      <c r="C181" s="1"/>
      <c r="D181" s="1"/>
      <c r="E181" s="1"/>
      <c r="F181" s="2"/>
      <c r="G181" s="2"/>
      <c r="P181" s="4"/>
      <c r="W181" s="5"/>
      <c r="X181" s="5"/>
      <c r="Y181" s="5"/>
      <c r="Z181" s="5"/>
      <c r="AA181" s="5"/>
    </row>
    <row r="182" spans="1:27" ht="15.75" customHeight="1" x14ac:dyDescent="0.25">
      <c r="A182" s="1"/>
      <c r="B182" s="1"/>
      <c r="C182" s="1"/>
      <c r="D182" s="1"/>
      <c r="E182" s="1"/>
      <c r="F182" s="2"/>
      <c r="G182" s="2"/>
      <c r="P182" s="4"/>
      <c r="W182" s="5"/>
      <c r="X182" s="5"/>
      <c r="Y182" s="5"/>
      <c r="Z182" s="5"/>
      <c r="AA182" s="5"/>
    </row>
    <row r="183" spans="1:27" ht="15.75" customHeight="1" x14ac:dyDescent="0.25">
      <c r="A183" s="1"/>
      <c r="B183" s="1"/>
      <c r="C183" s="1"/>
      <c r="D183" s="1"/>
      <c r="E183" s="1"/>
      <c r="F183" s="2"/>
      <c r="G183" s="2"/>
      <c r="P183" s="4"/>
      <c r="W183" s="5"/>
      <c r="X183" s="5"/>
      <c r="Y183" s="5"/>
      <c r="Z183" s="5"/>
      <c r="AA183" s="5"/>
    </row>
    <row r="184" spans="1:27" ht="15.75" customHeight="1" x14ac:dyDescent="0.25">
      <c r="A184" s="1"/>
      <c r="B184" s="1"/>
      <c r="C184" s="1"/>
      <c r="D184" s="1"/>
      <c r="E184" s="1"/>
      <c r="F184" s="2"/>
      <c r="G184" s="2"/>
      <c r="P184" s="4"/>
      <c r="W184" s="5"/>
      <c r="X184" s="5"/>
      <c r="Y184" s="5"/>
      <c r="Z184" s="5"/>
      <c r="AA184" s="5"/>
    </row>
    <row r="185" spans="1:27" ht="15.75" customHeight="1" x14ac:dyDescent="0.25">
      <c r="A185" s="1"/>
      <c r="B185" s="1"/>
      <c r="C185" s="1"/>
      <c r="D185" s="1"/>
      <c r="E185" s="1"/>
      <c r="F185" s="2"/>
      <c r="G185" s="2"/>
      <c r="P185" s="4"/>
      <c r="W185" s="5"/>
      <c r="X185" s="5"/>
      <c r="Y185" s="5"/>
      <c r="Z185" s="5"/>
      <c r="AA185" s="5"/>
    </row>
    <row r="186" spans="1:27" ht="15.75" customHeight="1" x14ac:dyDescent="0.25">
      <c r="A186" s="1"/>
      <c r="B186" s="1"/>
      <c r="C186" s="1"/>
      <c r="D186" s="1"/>
      <c r="E186" s="1"/>
      <c r="F186" s="2"/>
      <c r="G186" s="2"/>
      <c r="P186" s="4"/>
      <c r="W186" s="5"/>
      <c r="X186" s="5"/>
      <c r="Y186" s="5"/>
      <c r="Z186" s="5"/>
      <c r="AA186" s="5"/>
    </row>
    <row r="187" spans="1:27" ht="15.75" customHeight="1" x14ac:dyDescent="0.25">
      <c r="A187" s="1"/>
      <c r="B187" s="1"/>
      <c r="C187" s="1"/>
      <c r="D187" s="1"/>
      <c r="E187" s="1"/>
      <c r="F187" s="2"/>
      <c r="G187" s="2"/>
      <c r="P187" s="4"/>
      <c r="W187" s="5"/>
      <c r="X187" s="5"/>
      <c r="Y187" s="5"/>
      <c r="Z187" s="5"/>
      <c r="AA187" s="5"/>
    </row>
    <row r="188" spans="1:27" ht="15.75" customHeight="1" x14ac:dyDescent="0.25">
      <c r="A188" s="1"/>
      <c r="B188" s="1"/>
      <c r="C188" s="1"/>
      <c r="D188" s="1"/>
      <c r="E188" s="1"/>
      <c r="F188" s="2"/>
      <c r="G188" s="2"/>
      <c r="P188" s="4"/>
      <c r="W188" s="5"/>
      <c r="X188" s="5"/>
      <c r="Y188" s="5"/>
      <c r="Z188" s="5"/>
      <c r="AA188" s="5"/>
    </row>
    <row r="189" spans="1:27" ht="15.75" customHeight="1" x14ac:dyDescent="0.25">
      <c r="A189" s="1"/>
      <c r="B189" s="1"/>
      <c r="C189" s="1"/>
      <c r="D189" s="1"/>
      <c r="E189" s="1"/>
      <c r="F189" s="2"/>
      <c r="G189" s="2"/>
      <c r="P189" s="4"/>
      <c r="W189" s="5"/>
      <c r="X189" s="5"/>
      <c r="Y189" s="5"/>
      <c r="Z189" s="5"/>
      <c r="AA189" s="5"/>
    </row>
    <row r="190" spans="1:27" ht="15.75" customHeight="1" x14ac:dyDescent="0.25">
      <c r="A190" s="1"/>
      <c r="B190" s="1"/>
      <c r="C190" s="1"/>
      <c r="D190" s="1"/>
      <c r="E190" s="1"/>
      <c r="F190" s="2"/>
      <c r="G190" s="2"/>
      <c r="P190" s="4"/>
      <c r="W190" s="5"/>
      <c r="X190" s="5"/>
      <c r="Y190" s="5"/>
      <c r="Z190" s="5"/>
      <c r="AA190" s="5"/>
    </row>
    <row r="191" spans="1:27" ht="15.75" customHeight="1" x14ac:dyDescent="0.25">
      <c r="A191" s="1"/>
      <c r="B191" s="1"/>
      <c r="C191" s="1"/>
      <c r="D191" s="1"/>
      <c r="E191" s="1"/>
      <c r="F191" s="2"/>
      <c r="G191" s="2"/>
      <c r="P191" s="4"/>
      <c r="W191" s="5"/>
      <c r="X191" s="5"/>
      <c r="Y191" s="5"/>
      <c r="Z191" s="5"/>
      <c r="AA191" s="5"/>
    </row>
    <row r="192" spans="1:27" ht="15.75" customHeight="1" x14ac:dyDescent="0.25">
      <c r="A192" s="1"/>
      <c r="B192" s="1"/>
      <c r="C192" s="1"/>
      <c r="D192" s="1"/>
      <c r="E192" s="1"/>
      <c r="F192" s="2"/>
      <c r="G192" s="2"/>
      <c r="P192" s="4"/>
      <c r="W192" s="5"/>
      <c r="X192" s="5"/>
      <c r="Y192" s="5"/>
      <c r="Z192" s="5"/>
      <c r="AA192" s="5"/>
    </row>
    <row r="193" spans="1:27" ht="15.75" customHeight="1" x14ac:dyDescent="0.25">
      <c r="A193" s="1"/>
      <c r="B193" s="1"/>
      <c r="C193" s="1"/>
      <c r="D193" s="1"/>
      <c r="E193" s="1"/>
      <c r="F193" s="2"/>
      <c r="G193" s="2"/>
      <c r="P193" s="4"/>
      <c r="W193" s="5"/>
      <c r="X193" s="5"/>
      <c r="Y193" s="5"/>
      <c r="Z193" s="5"/>
      <c r="AA193" s="5"/>
    </row>
    <row r="194" spans="1:27" ht="15.75" customHeight="1" x14ac:dyDescent="0.25">
      <c r="A194" s="1"/>
      <c r="B194" s="1"/>
      <c r="C194" s="1"/>
      <c r="D194" s="1"/>
      <c r="E194" s="1"/>
      <c r="F194" s="2"/>
      <c r="G194" s="2"/>
      <c r="P194" s="4"/>
      <c r="W194" s="5"/>
      <c r="X194" s="5"/>
      <c r="Y194" s="5"/>
      <c r="Z194" s="5"/>
      <c r="AA194" s="5"/>
    </row>
    <row r="195" spans="1:27" ht="15.75" customHeight="1" x14ac:dyDescent="0.25">
      <c r="A195" s="1"/>
      <c r="B195" s="1"/>
      <c r="C195" s="1"/>
      <c r="D195" s="1"/>
      <c r="E195" s="1"/>
      <c r="F195" s="2"/>
      <c r="G195" s="2"/>
      <c r="P195" s="4"/>
      <c r="W195" s="5"/>
      <c r="X195" s="5"/>
      <c r="Y195" s="5"/>
      <c r="Z195" s="5"/>
      <c r="AA195" s="5"/>
    </row>
    <row r="196" spans="1:27" ht="15.75" customHeight="1" x14ac:dyDescent="0.25">
      <c r="A196" s="1"/>
      <c r="B196" s="1"/>
      <c r="C196" s="1"/>
      <c r="D196" s="1"/>
      <c r="E196" s="1"/>
      <c r="F196" s="2"/>
      <c r="G196" s="2"/>
      <c r="P196" s="4"/>
      <c r="W196" s="5"/>
      <c r="X196" s="5"/>
      <c r="Y196" s="5"/>
      <c r="Z196" s="5"/>
      <c r="AA196" s="5"/>
    </row>
    <row r="197" spans="1:27" ht="15.75" customHeight="1" x14ac:dyDescent="0.25">
      <c r="A197" s="1"/>
      <c r="B197" s="1"/>
      <c r="C197" s="1"/>
      <c r="D197" s="1"/>
      <c r="E197" s="1"/>
      <c r="F197" s="2"/>
      <c r="G197" s="2"/>
      <c r="P197" s="4"/>
      <c r="W197" s="5"/>
      <c r="X197" s="5"/>
      <c r="Y197" s="5"/>
      <c r="Z197" s="5"/>
      <c r="AA197" s="5"/>
    </row>
    <row r="198" spans="1:27" ht="15.75" customHeight="1" x14ac:dyDescent="0.25">
      <c r="A198" s="1"/>
      <c r="B198" s="1"/>
      <c r="C198" s="1"/>
      <c r="D198" s="1"/>
      <c r="E198" s="1"/>
      <c r="F198" s="2"/>
      <c r="G198" s="2"/>
      <c r="P198" s="4"/>
      <c r="W198" s="5"/>
      <c r="X198" s="5"/>
      <c r="Y198" s="5"/>
      <c r="Z198" s="5"/>
      <c r="AA198" s="5"/>
    </row>
    <row r="199" spans="1:27" ht="15.75" customHeight="1" x14ac:dyDescent="0.25">
      <c r="A199" s="1"/>
      <c r="B199" s="1"/>
      <c r="C199" s="1"/>
      <c r="D199" s="1"/>
      <c r="E199" s="1"/>
      <c r="F199" s="2"/>
      <c r="G199" s="2"/>
      <c r="P199" s="4"/>
      <c r="W199" s="5"/>
      <c r="X199" s="5"/>
      <c r="Y199" s="5"/>
      <c r="Z199" s="5"/>
      <c r="AA199" s="5"/>
    </row>
    <row r="200" spans="1:27" ht="15.75" customHeight="1" x14ac:dyDescent="0.25">
      <c r="A200" s="1"/>
      <c r="B200" s="1"/>
      <c r="C200" s="1"/>
      <c r="D200" s="1"/>
      <c r="E200" s="1"/>
      <c r="F200" s="2"/>
      <c r="G200" s="2"/>
      <c r="P200" s="4"/>
      <c r="W200" s="5"/>
      <c r="X200" s="5"/>
      <c r="Y200" s="5"/>
      <c r="Z200" s="5"/>
      <c r="AA200" s="5"/>
    </row>
    <row r="201" spans="1:27" ht="15.75" customHeight="1" x14ac:dyDescent="0.25">
      <c r="A201" s="1"/>
      <c r="B201" s="1"/>
      <c r="C201" s="1"/>
      <c r="D201" s="1"/>
      <c r="E201" s="1"/>
      <c r="F201" s="2"/>
      <c r="G201" s="2"/>
      <c r="P201" s="4"/>
      <c r="W201" s="5"/>
      <c r="X201" s="5"/>
      <c r="Y201" s="5"/>
      <c r="Z201" s="5"/>
      <c r="AA201" s="5"/>
    </row>
    <row r="202" spans="1:27" ht="15.75" customHeight="1" x14ac:dyDescent="0.25">
      <c r="A202" s="1"/>
      <c r="B202" s="1"/>
      <c r="C202" s="1"/>
      <c r="D202" s="1"/>
      <c r="E202" s="1"/>
      <c r="F202" s="2"/>
      <c r="G202" s="2"/>
      <c r="P202" s="4"/>
      <c r="W202" s="5"/>
      <c r="X202" s="5"/>
      <c r="Y202" s="5"/>
      <c r="Z202" s="5"/>
      <c r="AA202" s="5"/>
    </row>
    <row r="203" spans="1:27" ht="15.75" customHeight="1" x14ac:dyDescent="0.25">
      <c r="A203" s="1"/>
      <c r="B203" s="1"/>
      <c r="C203" s="1"/>
      <c r="D203" s="1"/>
      <c r="E203" s="1"/>
      <c r="F203" s="2"/>
      <c r="G203" s="2"/>
      <c r="P203" s="4"/>
      <c r="W203" s="5"/>
      <c r="X203" s="5"/>
      <c r="Y203" s="5"/>
      <c r="Z203" s="5"/>
      <c r="AA203" s="5"/>
    </row>
    <row r="204" spans="1:27" ht="15.75" customHeight="1" x14ac:dyDescent="0.25">
      <c r="A204" s="1"/>
      <c r="B204" s="1"/>
      <c r="C204" s="1"/>
      <c r="D204" s="1"/>
      <c r="E204" s="1"/>
      <c r="F204" s="2"/>
      <c r="G204" s="2"/>
      <c r="P204" s="4"/>
      <c r="W204" s="5"/>
      <c r="X204" s="5"/>
      <c r="Y204" s="5"/>
      <c r="Z204" s="5"/>
      <c r="AA204" s="5"/>
    </row>
    <row r="205" spans="1:27" ht="15.75" customHeight="1" x14ac:dyDescent="0.25">
      <c r="A205" s="1"/>
      <c r="B205" s="1"/>
      <c r="C205" s="1"/>
      <c r="D205" s="1"/>
      <c r="E205" s="1"/>
      <c r="F205" s="2"/>
      <c r="G205" s="2"/>
      <c r="P205" s="4"/>
      <c r="W205" s="5"/>
      <c r="X205" s="5"/>
      <c r="Y205" s="5"/>
      <c r="Z205" s="5"/>
      <c r="AA205" s="5"/>
    </row>
    <row r="206" spans="1:27" ht="15.75" customHeight="1" x14ac:dyDescent="0.25">
      <c r="A206" s="1"/>
      <c r="B206" s="1"/>
      <c r="C206" s="1"/>
      <c r="D206" s="1"/>
      <c r="E206" s="1"/>
      <c r="F206" s="2"/>
      <c r="G206" s="2"/>
      <c r="P206" s="4"/>
      <c r="W206" s="5"/>
      <c r="X206" s="5"/>
      <c r="Y206" s="5"/>
      <c r="Z206" s="5"/>
      <c r="AA206" s="5"/>
    </row>
    <row r="207" spans="1:27" ht="15.75" customHeight="1" x14ac:dyDescent="0.25">
      <c r="A207" s="1"/>
      <c r="B207" s="1"/>
      <c r="C207" s="1"/>
      <c r="D207" s="1"/>
      <c r="E207" s="1"/>
      <c r="F207" s="2"/>
      <c r="G207" s="2"/>
      <c r="P207" s="4"/>
      <c r="W207" s="5"/>
      <c r="X207" s="5"/>
      <c r="Y207" s="5"/>
      <c r="Z207" s="5"/>
      <c r="AA207" s="5"/>
    </row>
    <row r="208" spans="1:27" ht="15.75" customHeight="1" x14ac:dyDescent="0.25">
      <c r="A208" s="1"/>
      <c r="B208" s="1"/>
      <c r="C208" s="1"/>
      <c r="D208" s="1"/>
      <c r="E208" s="1"/>
      <c r="F208" s="2"/>
      <c r="G208" s="2"/>
      <c r="P208" s="4"/>
      <c r="W208" s="5"/>
      <c r="X208" s="5"/>
      <c r="Y208" s="5"/>
      <c r="Z208" s="5"/>
      <c r="AA208" s="5"/>
    </row>
    <row r="209" spans="1:27" ht="15.75" customHeight="1" x14ac:dyDescent="0.25">
      <c r="A209" s="1"/>
      <c r="B209" s="1"/>
      <c r="C209" s="1"/>
      <c r="D209" s="1"/>
      <c r="E209" s="1"/>
      <c r="F209" s="2"/>
      <c r="G209" s="2"/>
      <c r="P209" s="4"/>
      <c r="W209" s="5"/>
      <c r="X209" s="5"/>
      <c r="Y209" s="5"/>
      <c r="Z209" s="5"/>
      <c r="AA209" s="5"/>
    </row>
    <row r="210" spans="1:27" ht="15.75" customHeight="1" x14ac:dyDescent="0.25">
      <c r="A210" s="1"/>
      <c r="B210" s="1"/>
      <c r="C210" s="1"/>
      <c r="D210" s="1"/>
      <c r="E210" s="1"/>
      <c r="F210" s="2"/>
      <c r="G210" s="2"/>
      <c r="P210" s="4"/>
      <c r="W210" s="5"/>
      <c r="X210" s="5"/>
      <c r="Y210" s="5"/>
      <c r="Z210" s="5"/>
      <c r="AA210" s="5"/>
    </row>
    <row r="211" spans="1:27" ht="15.75" customHeight="1" x14ac:dyDescent="0.25">
      <c r="A211" s="1"/>
      <c r="B211" s="1"/>
      <c r="C211" s="1"/>
      <c r="D211" s="1"/>
      <c r="E211" s="1"/>
      <c r="F211" s="2"/>
      <c r="G211" s="2"/>
      <c r="P211" s="4"/>
      <c r="W211" s="5"/>
      <c r="X211" s="5"/>
      <c r="Y211" s="5"/>
      <c r="Z211" s="5"/>
      <c r="AA211" s="5"/>
    </row>
    <row r="212" spans="1:27" ht="15.75" customHeight="1" x14ac:dyDescent="0.25">
      <c r="A212" s="1"/>
      <c r="B212" s="1"/>
      <c r="C212" s="1"/>
      <c r="D212" s="1"/>
      <c r="E212" s="1"/>
      <c r="F212" s="2"/>
      <c r="G212" s="2"/>
      <c r="P212" s="4"/>
      <c r="W212" s="5"/>
      <c r="X212" s="5"/>
      <c r="Y212" s="5"/>
      <c r="Z212" s="5"/>
      <c r="AA212" s="5"/>
    </row>
    <row r="213" spans="1:27" ht="15.75" customHeight="1" x14ac:dyDescent="0.25">
      <c r="A213" s="1"/>
      <c r="B213" s="1"/>
      <c r="C213" s="1"/>
      <c r="D213" s="1"/>
      <c r="E213" s="1"/>
      <c r="F213" s="2"/>
      <c r="G213" s="2"/>
      <c r="P213" s="4"/>
      <c r="W213" s="5"/>
      <c r="X213" s="5"/>
      <c r="Y213" s="5"/>
      <c r="Z213" s="5"/>
      <c r="AA213" s="5"/>
    </row>
    <row r="214" spans="1:27" ht="15.75" customHeight="1" x14ac:dyDescent="0.25">
      <c r="A214" s="1"/>
      <c r="B214" s="1"/>
      <c r="C214" s="1"/>
      <c r="D214" s="1"/>
      <c r="E214" s="1"/>
      <c r="F214" s="2"/>
      <c r="G214" s="2"/>
      <c r="P214" s="4"/>
      <c r="W214" s="5"/>
      <c r="X214" s="5"/>
      <c r="Y214" s="5"/>
      <c r="Z214" s="5"/>
      <c r="AA214" s="5"/>
    </row>
    <row r="215" spans="1:27" ht="15.75" customHeight="1" x14ac:dyDescent="0.25">
      <c r="A215" s="1"/>
      <c r="B215" s="1"/>
      <c r="C215" s="1"/>
      <c r="D215" s="1"/>
      <c r="E215" s="1"/>
      <c r="F215" s="2"/>
      <c r="G215" s="2"/>
      <c r="P215" s="4"/>
      <c r="W215" s="5"/>
      <c r="X215" s="5"/>
      <c r="Y215" s="5"/>
      <c r="Z215" s="5"/>
      <c r="AA215" s="5"/>
    </row>
    <row r="216" spans="1:27" ht="15.75" customHeight="1" x14ac:dyDescent="0.25">
      <c r="A216" s="1"/>
      <c r="B216" s="1"/>
      <c r="C216" s="1"/>
      <c r="D216" s="1"/>
      <c r="E216" s="1"/>
      <c r="F216" s="2"/>
      <c r="G216" s="2"/>
      <c r="P216" s="4"/>
      <c r="W216" s="5"/>
      <c r="X216" s="5"/>
      <c r="Y216" s="5"/>
      <c r="Z216" s="5"/>
      <c r="AA216" s="5"/>
    </row>
    <row r="217" spans="1:27" ht="15.75" customHeight="1" x14ac:dyDescent="0.25">
      <c r="A217" s="1"/>
      <c r="B217" s="1"/>
      <c r="C217" s="1"/>
      <c r="D217" s="1"/>
      <c r="E217" s="1"/>
      <c r="F217" s="2"/>
      <c r="G217" s="2"/>
      <c r="P217" s="4"/>
      <c r="W217" s="5"/>
      <c r="X217" s="5"/>
      <c r="Y217" s="5"/>
      <c r="Z217" s="5"/>
      <c r="AA217" s="5"/>
    </row>
    <row r="218" spans="1:27" ht="15.75" customHeight="1" x14ac:dyDescent="0.25">
      <c r="A218" s="1"/>
      <c r="B218" s="1"/>
      <c r="C218" s="1"/>
      <c r="D218" s="1"/>
      <c r="E218" s="1"/>
      <c r="F218" s="2"/>
      <c r="G218" s="2"/>
      <c r="P218" s="4"/>
      <c r="W218" s="5"/>
      <c r="X218" s="5"/>
      <c r="Y218" s="5"/>
      <c r="Z218" s="5"/>
      <c r="AA218" s="5"/>
    </row>
    <row r="219" spans="1:27" ht="15.75" customHeight="1" x14ac:dyDescent="0.25">
      <c r="A219" s="1"/>
      <c r="B219" s="1"/>
      <c r="C219" s="1"/>
      <c r="D219" s="1"/>
      <c r="E219" s="1"/>
      <c r="F219" s="2"/>
      <c r="G219" s="2"/>
      <c r="P219" s="4"/>
      <c r="W219" s="5"/>
      <c r="X219" s="5"/>
      <c r="Y219" s="5"/>
      <c r="Z219" s="5"/>
      <c r="AA219" s="5"/>
    </row>
    <row r="220" spans="1:27" ht="15.75" customHeight="1" x14ac:dyDescent="0.25">
      <c r="A220" s="1"/>
      <c r="B220" s="1"/>
      <c r="C220" s="1"/>
      <c r="D220" s="1"/>
      <c r="E220" s="1"/>
      <c r="F220" s="2"/>
      <c r="G220" s="2"/>
      <c r="P220" s="4"/>
      <c r="W220" s="5"/>
      <c r="X220" s="5"/>
      <c r="Y220" s="5"/>
      <c r="Z220" s="5"/>
      <c r="AA220" s="5"/>
    </row>
    <row r="221" spans="1:27" ht="15.75" customHeight="1" x14ac:dyDescent="0.25">
      <c r="A221" s="1"/>
      <c r="B221" s="1"/>
      <c r="C221" s="1"/>
      <c r="D221" s="1"/>
      <c r="E221" s="1"/>
      <c r="F221" s="2"/>
      <c r="G221" s="2"/>
      <c r="P221" s="4"/>
      <c r="W221" s="5"/>
      <c r="X221" s="5"/>
      <c r="Y221" s="5"/>
      <c r="Z221" s="5"/>
      <c r="AA221" s="5"/>
    </row>
    <row r="222" spans="1:27" ht="15.75" customHeight="1" x14ac:dyDescent="0.25">
      <c r="A222" s="1"/>
      <c r="B222" s="1"/>
      <c r="C222" s="1"/>
      <c r="D222" s="1"/>
      <c r="E222" s="1"/>
      <c r="F222" s="2"/>
      <c r="G222" s="2"/>
      <c r="P222" s="4"/>
      <c r="W222" s="5"/>
      <c r="X222" s="5"/>
      <c r="Y222" s="5"/>
      <c r="Z222" s="5"/>
      <c r="AA222" s="5"/>
    </row>
    <row r="223" spans="1:27" ht="15.75" customHeight="1" x14ac:dyDescent="0.25">
      <c r="A223" s="1"/>
      <c r="B223" s="1"/>
      <c r="C223" s="1"/>
      <c r="D223" s="1"/>
      <c r="E223" s="1"/>
      <c r="F223" s="2"/>
      <c r="G223" s="2"/>
      <c r="P223" s="4"/>
      <c r="W223" s="5"/>
      <c r="X223" s="5"/>
      <c r="Y223" s="5"/>
      <c r="Z223" s="5"/>
      <c r="AA223" s="5"/>
    </row>
    <row r="224" spans="1:27" ht="15.75" customHeight="1" x14ac:dyDescent="0.25">
      <c r="A224" s="1"/>
      <c r="B224" s="1"/>
      <c r="C224" s="1"/>
      <c r="D224" s="1"/>
      <c r="E224" s="1"/>
      <c r="F224" s="2"/>
      <c r="G224" s="2"/>
      <c r="P224" s="4"/>
      <c r="W224" s="5"/>
      <c r="X224" s="5"/>
      <c r="Y224" s="5"/>
      <c r="Z224" s="5"/>
      <c r="AA224" s="5"/>
    </row>
    <row r="225" spans="1:27" ht="15.75" customHeight="1" x14ac:dyDescent="0.25">
      <c r="A225" s="1"/>
      <c r="B225" s="1"/>
      <c r="C225" s="1"/>
      <c r="D225" s="1"/>
      <c r="E225" s="1"/>
      <c r="F225" s="2"/>
      <c r="G225" s="2"/>
      <c r="P225" s="4"/>
      <c r="W225" s="5"/>
      <c r="X225" s="5"/>
      <c r="Y225" s="5"/>
      <c r="Z225" s="5"/>
      <c r="AA225" s="5"/>
    </row>
    <row r="226" spans="1:27" ht="15.75" customHeight="1" x14ac:dyDescent="0.25">
      <c r="A226" s="1"/>
      <c r="B226" s="1"/>
      <c r="C226" s="1"/>
      <c r="D226" s="1"/>
      <c r="E226" s="1"/>
      <c r="F226" s="2"/>
      <c r="G226" s="2"/>
      <c r="P226" s="4"/>
      <c r="W226" s="5"/>
      <c r="X226" s="5"/>
      <c r="Y226" s="5"/>
      <c r="Z226" s="5"/>
      <c r="AA226" s="5"/>
    </row>
    <row r="227" spans="1:27" ht="15.75" customHeight="1" x14ac:dyDescent="0.25">
      <c r="A227" s="1"/>
      <c r="B227" s="1"/>
      <c r="C227" s="1"/>
      <c r="D227" s="1"/>
      <c r="E227" s="1"/>
      <c r="F227" s="2"/>
      <c r="G227" s="2"/>
      <c r="P227" s="4"/>
      <c r="W227" s="5"/>
      <c r="X227" s="5"/>
      <c r="Y227" s="5"/>
      <c r="Z227" s="5"/>
      <c r="AA227" s="5"/>
    </row>
    <row r="228" spans="1:27" ht="15.75" customHeight="1" x14ac:dyDescent="0.25">
      <c r="A228" s="1"/>
      <c r="B228" s="1"/>
      <c r="C228" s="1"/>
      <c r="D228" s="1"/>
      <c r="E228" s="1"/>
      <c r="F228" s="2"/>
      <c r="G228" s="2"/>
      <c r="P228" s="4"/>
      <c r="W228" s="5"/>
      <c r="X228" s="5"/>
      <c r="Y228" s="5"/>
      <c r="Z228" s="5"/>
      <c r="AA228" s="5"/>
    </row>
    <row r="229" spans="1:27" ht="15.75" customHeight="1" x14ac:dyDescent="0.25">
      <c r="A229" s="1"/>
      <c r="B229" s="1"/>
      <c r="C229" s="1"/>
      <c r="D229" s="1"/>
      <c r="E229" s="1"/>
      <c r="F229" s="2"/>
      <c r="G229" s="2"/>
      <c r="P229" s="4"/>
      <c r="W229" s="5"/>
      <c r="X229" s="5"/>
      <c r="Y229" s="5"/>
      <c r="Z229" s="5"/>
      <c r="AA229" s="5"/>
    </row>
    <row r="230" spans="1:27" ht="15.75" customHeight="1" x14ac:dyDescent="0.25">
      <c r="A230" s="1"/>
      <c r="B230" s="1"/>
      <c r="C230" s="1"/>
      <c r="D230" s="1"/>
      <c r="E230" s="1"/>
      <c r="F230" s="2"/>
      <c r="G230" s="2"/>
      <c r="P230" s="4"/>
      <c r="W230" s="5"/>
      <c r="X230" s="5"/>
      <c r="Y230" s="5"/>
      <c r="Z230" s="5"/>
      <c r="AA230" s="5"/>
    </row>
    <row r="231" spans="1:27" ht="15.75" customHeight="1" x14ac:dyDescent="0.25">
      <c r="A231" s="1"/>
      <c r="B231" s="1"/>
      <c r="C231" s="1"/>
      <c r="D231" s="1"/>
      <c r="E231" s="1"/>
      <c r="F231" s="2"/>
      <c r="G231" s="2"/>
      <c r="P231" s="4"/>
      <c r="W231" s="5"/>
      <c r="X231" s="5"/>
      <c r="Y231" s="5"/>
      <c r="Z231" s="5"/>
      <c r="AA231" s="5"/>
    </row>
    <row r="232" spans="1:27" ht="15.75" customHeight="1" x14ac:dyDescent="0.25">
      <c r="A232" s="1"/>
      <c r="B232" s="1"/>
      <c r="C232" s="1"/>
      <c r="D232" s="1"/>
      <c r="E232" s="1"/>
      <c r="F232" s="2"/>
      <c r="G232" s="2"/>
      <c r="P232" s="4"/>
      <c r="W232" s="5"/>
      <c r="X232" s="5"/>
      <c r="Y232" s="5"/>
      <c r="Z232" s="5"/>
      <c r="AA232" s="5"/>
    </row>
    <row r="233" spans="1:27" ht="15.75" customHeight="1" x14ac:dyDescent="0.25">
      <c r="A233" s="1"/>
      <c r="B233" s="1"/>
      <c r="C233" s="1"/>
      <c r="D233" s="1"/>
      <c r="E233" s="1"/>
      <c r="F233" s="2"/>
      <c r="G233" s="2"/>
      <c r="P233" s="4"/>
      <c r="W233" s="5"/>
      <c r="X233" s="5"/>
      <c r="Y233" s="5"/>
      <c r="Z233" s="5"/>
      <c r="AA233" s="5"/>
    </row>
    <row r="234" spans="1:27" ht="15.75" customHeight="1" x14ac:dyDescent="0.25">
      <c r="A234" s="1"/>
      <c r="B234" s="1"/>
      <c r="C234" s="1"/>
      <c r="D234" s="1"/>
      <c r="E234" s="1"/>
      <c r="F234" s="2"/>
      <c r="G234" s="2"/>
      <c r="P234" s="4"/>
      <c r="W234" s="5"/>
      <c r="X234" s="5"/>
      <c r="Y234" s="5"/>
      <c r="Z234" s="5"/>
      <c r="AA234" s="5"/>
    </row>
    <row r="235" spans="1:27" ht="15.75" customHeight="1" x14ac:dyDescent="0.25">
      <c r="A235" s="1"/>
      <c r="B235" s="1"/>
      <c r="C235" s="1"/>
      <c r="D235" s="1"/>
      <c r="E235" s="1"/>
      <c r="F235" s="2"/>
      <c r="G235" s="2"/>
      <c r="P235" s="4"/>
      <c r="W235" s="5"/>
      <c r="X235" s="5"/>
      <c r="Y235" s="5"/>
      <c r="Z235" s="5"/>
      <c r="AA235" s="5"/>
    </row>
    <row r="236" spans="1:27" ht="15.75" customHeight="1" x14ac:dyDescent="0.25">
      <c r="A236" s="1"/>
      <c r="B236" s="1"/>
      <c r="C236" s="1"/>
      <c r="D236" s="1"/>
      <c r="E236" s="1"/>
      <c r="F236" s="2"/>
      <c r="G236" s="2"/>
      <c r="P236" s="4"/>
      <c r="W236" s="5"/>
      <c r="X236" s="5"/>
      <c r="Y236" s="5"/>
      <c r="Z236" s="5"/>
      <c r="AA236" s="5"/>
    </row>
    <row r="237" spans="1:27" ht="15.75" customHeight="1" x14ac:dyDescent="0.25">
      <c r="A237" s="1"/>
      <c r="B237" s="1"/>
      <c r="C237" s="1"/>
      <c r="D237" s="1"/>
      <c r="E237" s="1"/>
      <c r="F237" s="2"/>
      <c r="G237" s="2"/>
      <c r="P237" s="4"/>
      <c r="W237" s="5"/>
      <c r="X237" s="5"/>
      <c r="Y237" s="5"/>
      <c r="Z237" s="5"/>
      <c r="AA237" s="5"/>
    </row>
    <row r="238" spans="1:27" ht="15.75" customHeight="1" x14ac:dyDescent="0.25">
      <c r="A238" s="1"/>
      <c r="B238" s="1"/>
      <c r="C238" s="1"/>
      <c r="D238" s="1"/>
      <c r="E238" s="1"/>
      <c r="F238" s="2"/>
      <c r="G238" s="2"/>
      <c r="P238" s="4"/>
      <c r="W238" s="5"/>
      <c r="X238" s="5"/>
      <c r="Y238" s="5"/>
      <c r="Z238" s="5"/>
      <c r="AA238" s="5"/>
    </row>
    <row r="239" spans="1:27" ht="15.75" customHeight="1" x14ac:dyDescent="0.25">
      <c r="A239" s="1"/>
      <c r="B239" s="1"/>
      <c r="C239" s="1"/>
      <c r="D239" s="1"/>
      <c r="E239" s="1"/>
      <c r="F239" s="2"/>
      <c r="G239" s="2"/>
      <c r="P239" s="4"/>
      <c r="W239" s="5"/>
      <c r="X239" s="5"/>
      <c r="Y239" s="5"/>
      <c r="Z239" s="5"/>
      <c r="AA239" s="5"/>
    </row>
    <row r="240" spans="1:27" ht="15.75" customHeight="1" x14ac:dyDescent="0.25">
      <c r="A240" s="1"/>
      <c r="B240" s="1"/>
      <c r="C240" s="1"/>
      <c r="D240" s="1"/>
      <c r="E240" s="1"/>
      <c r="F240" s="2"/>
      <c r="G240" s="2"/>
      <c r="P240" s="4"/>
      <c r="W240" s="5"/>
      <c r="X240" s="5"/>
      <c r="Y240" s="5"/>
      <c r="Z240" s="5"/>
      <c r="AA240" s="5"/>
    </row>
    <row r="241" spans="1:27" ht="15.75" customHeight="1" x14ac:dyDescent="0.25">
      <c r="A241" s="1"/>
      <c r="B241" s="1"/>
      <c r="C241" s="1"/>
      <c r="D241" s="1"/>
      <c r="E241" s="1"/>
      <c r="F241" s="2"/>
      <c r="G241" s="2"/>
      <c r="P241" s="4"/>
      <c r="W241" s="5"/>
      <c r="X241" s="5"/>
      <c r="Y241" s="5"/>
      <c r="Z241" s="5"/>
      <c r="AA241" s="5"/>
    </row>
    <row r="242" spans="1:27" ht="15.75" customHeight="1" x14ac:dyDescent="0.25">
      <c r="A242" s="1"/>
      <c r="B242" s="1"/>
      <c r="C242" s="1"/>
      <c r="D242" s="1"/>
      <c r="E242" s="1"/>
      <c r="F242" s="2"/>
      <c r="G242" s="2"/>
      <c r="P242" s="4"/>
      <c r="W242" s="5"/>
      <c r="X242" s="5"/>
      <c r="Y242" s="5"/>
      <c r="Z242" s="5"/>
      <c r="AA242" s="5"/>
    </row>
    <row r="243" spans="1:27" ht="15.75" customHeight="1" x14ac:dyDescent="0.25">
      <c r="A243" s="1"/>
      <c r="B243" s="1"/>
      <c r="C243" s="1"/>
      <c r="D243" s="1"/>
      <c r="E243" s="1"/>
      <c r="F243" s="2"/>
      <c r="G243" s="2"/>
      <c r="P243" s="4"/>
      <c r="W243" s="5"/>
      <c r="X243" s="5"/>
      <c r="Y243" s="5"/>
      <c r="Z243" s="5"/>
      <c r="AA243" s="5"/>
    </row>
    <row r="244" spans="1:27" ht="15.75" customHeight="1" x14ac:dyDescent="0.25">
      <c r="A244" s="1"/>
      <c r="B244" s="1"/>
      <c r="C244" s="1"/>
      <c r="D244" s="1"/>
      <c r="E244" s="1"/>
      <c r="F244" s="2"/>
      <c r="G244" s="2"/>
      <c r="P244" s="4"/>
      <c r="W244" s="5"/>
      <c r="X244" s="5"/>
      <c r="Y244" s="5"/>
      <c r="Z244" s="5"/>
      <c r="AA244" s="5"/>
    </row>
    <row r="245" spans="1:27" ht="15.75" customHeight="1" x14ac:dyDescent="0.25">
      <c r="A245" s="1"/>
      <c r="B245" s="1"/>
      <c r="C245" s="1"/>
      <c r="D245" s="1"/>
      <c r="E245" s="1"/>
      <c r="F245" s="2"/>
      <c r="G245" s="2"/>
      <c r="P245" s="4"/>
      <c r="W245" s="5"/>
      <c r="X245" s="5"/>
      <c r="Y245" s="5"/>
      <c r="Z245" s="5"/>
      <c r="AA245" s="5"/>
    </row>
    <row r="246" spans="1:27" ht="15.75" customHeight="1" x14ac:dyDescent="0.25">
      <c r="A246" s="1"/>
      <c r="B246" s="1"/>
      <c r="C246" s="1"/>
      <c r="D246" s="1"/>
      <c r="E246" s="1"/>
      <c r="F246" s="2"/>
      <c r="G246" s="2"/>
      <c r="P246" s="4"/>
      <c r="W246" s="5"/>
      <c r="X246" s="5"/>
      <c r="Y246" s="5"/>
      <c r="Z246" s="5"/>
      <c r="AA246" s="5"/>
    </row>
    <row r="247" spans="1:27" ht="15.75" customHeight="1" x14ac:dyDescent="0.25">
      <c r="A247" s="1"/>
      <c r="B247" s="1"/>
      <c r="C247" s="1"/>
      <c r="D247" s="1"/>
      <c r="E247" s="1"/>
      <c r="F247" s="2"/>
      <c r="G247" s="2"/>
      <c r="P247" s="4"/>
      <c r="W247" s="5"/>
      <c r="X247" s="5"/>
      <c r="Y247" s="5"/>
      <c r="Z247" s="5"/>
      <c r="AA247" s="5"/>
    </row>
    <row r="248" spans="1:27" ht="15.75" customHeight="1" x14ac:dyDescent="0.25">
      <c r="A248" s="1"/>
      <c r="B248" s="1"/>
      <c r="C248" s="1"/>
      <c r="D248" s="1"/>
      <c r="E248" s="1"/>
      <c r="F248" s="2"/>
      <c r="G248" s="2"/>
      <c r="P248" s="4"/>
      <c r="W248" s="5"/>
      <c r="X248" s="5"/>
      <c r="Y248" s="5"/>
      <c r="Z248" s="5"/>
      <c r="AA248" s="5"/>
    </row>
    <row r="249" spans="1:27" ht="15.75" customHeight="1" x14ac:dyDescent="0.25">
      <c r="A249" s="1"/>
      <c r="B249" s="1"/>
      <c r="C249" s="1"/>
      <c r="D249" s="1"/>
      <c r="E249" s="1"/>
      <c r="F249" s="2"/>
      <c r="G249" s="2"/>
      <c r="P249" s="4"/>
      <c r="W249" s="5"/>
      <c r="X249" s="5"/>
      <c r="Y249" s="5"/>
      <c r="Z249" s="5"/>
      <c r="AA249" s="5"/>
    </row>
    <row r="250" spans="1:27" ht="15.75" customHeight="1" x14ac:dyDescent="0.25">
      <c r="A250" s="1"/>
      <c r="B250" s="1"/>
      <c r="C250" s="1"/>
      <c r="D250" s="1"/>
      <c r="E250" s="1"/>
      <c r="F250" s="2"/>
      <c r="G250" s="2"/>
      <c r="P250" s="4"/>
      <c r="W250" s="5"/>
      <c r="X250" s="5"/>
      <c r="Y250" s="5"/>
      <c r="Z250" s="5"/>
      <c r="AA250" s="5"/>
    </row>
    <row r="251" spans="1:27" ht="15.75" customHeight="1" x14ac:dyDescent="0.25">
      <c r="A251" s="1"/>
      <c r="B251" s="1"/>
      <c r="C251" s="1"/>
      <c r="D251" s="1"/>
      <c r="E251" s="1"/>
      <c r="F251" s="2"/>
      <c r="G251" s="2"/>
      <c r="P251" s="4"/>
      <c r="W251" s="5"/>
      <c r="X251" s="5"/>
      <c r="Y251" s="5"/>
      <c r="Z251" s="5"/>
      <c r="AA251" s="5"/>
    </row>
    <row r="252" spans="1:27" ht="15.75" customHeight="1" x14ac:dyDescent="0.25">
      <c r="A252" s="1"/>
      <c r="B252" s="1"/>
      <c r="C252" s="1"/>
      <c r="D252" s="1"/>
      <c r="E252" s="1"/>
      <c r="F252" s="2"/>
      <c r="G252" s="2"/>
      <c r="P252" s="4"/>
      <c r="W252" s="5"/>
      <c r="X252" s="5"/>
      <c r="Y252" s="5"/>
      <c r="Z252" s="5"/>
      <c r="AA252" s="5"/>
    </row>
    <row r="253" spans="1:27" ht="15.75" customHeight="1" x14ac:dyDescent="0.25">
      <c r="A253" s="1"/>
      <c r="B253" s="1"/>
      <c r="C253" s="1"/>
      <c r="D253" s="1"/>
      <c r="E253" s="1"/>
      <c r="F253" s="2"/>
      <c r="G253" s="2"/>
      <c r="P253" s="4"/>
      <c r="W253" s="5"/>
      <c r="X253" s="5"/>
      <c r="Y253" s="5"/>
      <c r="Z253" s="5"/>
      <c r="AA253" s="5"/>
    </row>
    <row r="254" spans="1:27" ht="15.75" customHeight="1" x14ac:dyDescent="0.25">
      <c r="A254" s="1"/>
      <c r="B254" s="1"/>
      <c r="C254" s="1"/>
      <c r="D254" s="1"/>
      <c r="E254" s="1"/>
      <c r="F254" s="2"/>
      <c r="G254" s="2"/>
      <c r="P254" s="4"/>
      <c r="W254" s="5"/>
      <c r="X254" s="5"/>
      <c r="Y254" s="5"/>
      <c r="Z254" s="5"/>
      <c r="AA254" s="5"/>
    </row>
    <row r="255" spans="1:27" ht="15.75" customHeight="1" x14ac:dyDescent="0.25">
      <c r="A255" s="1"/>
      <c r="B255" s="1"/>
      <c r="C255" s="1"/>
      <c r="D255" s="1"/>
      <c r="E255" s="1"/>
      <c r="F255" s="2"/>
      <c r="G255" s="2"/>
      <c r="P255" s="4"/>
      <c r="W255" s="5"/>
      <c r="X255" s="5"/>
      <c r="Y255" s="5"/>
      <c r="Z255" s="5"/>
      <c r="AA255" s="5"/>
    </row>
    <row r="256" spans="1:27" ht="15.75" customHeight="1" x14ac:dyDescent="0.25">
      <c r="A256" s="1"/>
      <c r="B256" s="1"/>
      <c r="C256" s="1"/>
      <c r="D256" s="1"/>
      <c r="E256" s="1"/>
      <c r="F256" s="2"/>
      <c r="G256" s="2"/>
      <c r="P256" s="4"/>
      <c r="W256" s="5"/>
      <c r="X256" s="5"/>
      <c r="Y256" s="5"/>
      <c r="Z256" s="5"/>
      <c r="AA256" s="5"/>
    </row>
    <row r="257" spans="1:27" ht="15.75" customHeight="1" x14ac:dyDescent="0.25">
      <c r="A257" s="1"/>
      <c r="B257" s="1"/>
      <c r="C257" s="1"/>
      <c r="D257" s="1"/>
      <c r="E257" s="1"/>
      <c r="F257" s="2"/>
      <c r="G257" s="2"/>
      <c r="P257" s="4"/>
      <c r="W257" s="5"/>
      <c r="X257" s="5"/>
      <c r="Y257" s="5"/>
      <c r="Z257" s="5"/>
      <c r="AA257" s="5"/>
    </row>
    <row r="258" spans="1:27" ht="15.75" customHeight="1" x14ac:dyDescent="0.25">
      <c r="A258" s="1"/>
      <c r="B258" s="1"/>
      <c r="C258" s="1"/>
      <c r="D258" s="1"/>
      <c r="E258" s="1"/>
      <c r="F258" s="2"/>
      <c r="G258" s="2"/>
      <c r="P258" s="4"/>
      <c r="W258" s="5"/>
      <c r="X258" s="5"/>
      <c r="Y258" s="5"/>
      <c r="Z258" s="5"/>
      <c r="AA258" s="5"/>
    </row>
    <row r="259" spans="1:27" ht="15.75" customHeight="1" x14ac:dyDescent="0.25">
      <c r="A259" s="1"/>
      <c r="B259" s="1"/>
      <c r="C259" s="1"/>
      <c r="D259" s="1"/>
      <c r="E259" s="1"/>
      <c r="F259" s="2"/>
      <c r="G259" s="2"/>
      <c r="P259" s="4"/>
      <c r="W259" s="5"/>
      <c r="X259" s="5"/>
      <c r="Y259" s="5"/>
      <c r="Z259" s="5"/>
      <c r="AA259" s="5"/>
    </row>
    <row r="260" spans="1:27" ht="15.75" customHeight="1" x14ac:dyDescent="0.25">
      <c r="A260" s="1"/>
      <c r="B260" s="1"/>
      <c r="C260" s="1"/>
      <c r="D260" s="1"/>
      <c r="E260" s="1"/>
      <c r="F260" s="2"/>
      <c r="G260" s="2"/>
      <c r="P260" s="4"/>
      <c r="W260" s="5"/>
      <c r="X260" s="5"/>
      <c r="Y260" s="5"/>
      <c r="Z260" s="5"/>
      <c r="AA260" s="5"/>
    </row>
    <row r="261" spans="1:27" ht="15.75" customHeight="1" x14ac:dyDescent="0.25">
      <c r="A261" s="1"/>
      <c r="B261" s="1"/>
      <c r="C261" s="1"/>
      <c r="D261" s="1"/>
      <c r="E261" s="1"/>
      <c r="F261" s="2"/>
      <c r="G261" s="2"/>
      <c r="P261" s="4"/>
      <c r="W261" s="5"/>
      <c r="X261" s="5"/>
      <c r="Y261" s="5"/>
      <c r="Z261" s="5"/>
      <c r="AA261" s="5"/>
    </row>
    <row r="262" spans="1:27" ht="15.75" customHeight="1" x14ac:dyDescent="0.25">
      <c r="A262" s="1"/>
      <c r="B262" s="1"/>
      <c r="C262" s="1"/>
      <c r="D262" s="1"/>
      <c r="E262" s="1"/>
      <c r="F262" s="2"/>
      <c r="G262" s="2"/>
      <c r="P262" s="4"/>
      <c r="W262" s="5"/>
      <c r="X262" s="5"/>
      <c r="Y262" s="5"/>
      <c r="Z262" s="5"/>
      <c r="AA262" s="5"/>
    </row>
    <row r="263" spans="1:27" ht="15.75" customHeight="1" x14ac:dyDescent="0.25">
      <c r="A263" s="1"/>
      <c r="B263" s="1"/>
      <c r="C263" s="1"/>
      <c r="D263" s="1"/>
      <c r="E263" s="1"/>
      <c r="F263" s="2"/>
      <c r="G263" s="2"/>
      <c r="P263" s="4"/>
      <c r="W263" s="5"/>
      <c r="X263" s="5"/>
      <c r="Y263" s="5"/>
      <c r="Z263" s="5"/>
      <c r="AA263" s="5"/>
    </row>
    <row r="264" spans="1:27" ht="15.75" customHeight="1" x14ac:dyDescent="0.25">
      <c r="A264" s="1"/>
      <c r="B264" s="1"/>
      <c r="C264" s="1"/>
      <c r="D264" s="1"/>
      <c r="E264" s="1"/>
      <c r="F264" s="2"/>
      <c r="G264" s="2"/>
      <c r="P264" s="4"/>
      <c r="W264" s="5"/>
      <c r="X264" s="5"/>
      <c r="Y264" s="5"/>
      <c r="Z264" s="5"/>
      <c r="AA264" s="5"/>
    </row>
    <row r="265" spans="1:27" ht="15.75" customHeight="1" x14ac:dyDescent="0.25">
      <c r="A265" s="1"/>
      <c r="B265" s="1"/>
      <c r="C265" s="1"/>
      <c r="D265" s="1"/>
      <c r="E265" s="1"/>
      <c r="F265" s="2"/>
      <c r="G265" s="2"/>
      <c r="P265" s="4"/>
      <c r="W265" s="5"/>
      <c r="X265" s="5"/>
      <c r="Y265" s="5"/>
      <c r="Z265" s="5"/>
      <c r="AA265" s="5"/>
    </row>
    <row r="266" spans="1:27" ht="15.75" customHeight="1" x14ac:dyDescent="0.25">
      <c r="A266" s="1"/>
      <c r="B266" s="1"/>
      <c r="C266" s="1"/>
      <c r="D266" s="1"/>
      <c r="E266" s="1"/>
      <c r="F266" s="2"/>
      <c r="G266" s="2"/>
      <c r="P266" s="4"/>
      <c r="W266" s="5"/>
      <c r="X266" s="5"/>
      <c r="Y266" s="5"/>
      <c r="Z266" s="5"/>
      <c r="AA266" s="5"/>
    </row>
    <row r="267" spans="1:27" ht="15.75" customHeight="1" x14ac:dyDescent="0.25">
      <c r="A267" s="1"/>
      <c r="B267" s="1"/>
      <c r="C267" s="1"/>
      <c r="D267" s="1"/>
      <c r="E267" s="1"/>
      <c r="F267" s="2"/>
      <c r="G267" s="2"/>
      <c r="P267" s="4"/>
      <c r="W267" s="5"/>
      <c r="X267" s="5"/>
      <c r="Y267" s="5"/>
      <c r="Z267" s="5"/>
      <c r="AA267" s="5"/>
    </row>
    <row r="268" spans="1:27" ht="15.75" customHeight="1" x14ac:dyDescent="0.25">
      <c r="A268" s="1"/>
      <c r="B268" s="1"/>
      <c r="C268" s="1"/>
      <c r="D268" s="1"/>
      <c r="E268" s="1"/>
      <c r="F268" s="2"/>
      <c r="G268" s="2"/>
      <c r="P268" s="4"/>
      <c r="W268" s="5"/>
      <c r="X268" s="5"/>
      <c r="Y268" s="5"/>
      <c r="Z268" s="5"/>
      <c r="AA268" s="5"/>
    </row>
    <row r="269" spans="1:27" ht="15.75" customHeight="1" x14ac:dyDescent="0.25">
      <c r="A269" s="1"/>
      <c r="B269" s="1"/>
      <c r="C269" s="1"/>
      <c r="D269" s="1"/>
      <c r="E269" s="1"/>
      <c r="F269" s="2"/>
      <c r="G269" s="2"/>
      <c r="P269" s="4"/>
      <c r="W269" s="5"/>
      <c r="X269" s="5"/>
      <c r="Y269" s="5"/>
      <c r="Z269" s="5"/>
      <c r="AA269" s="5"/>
    </row>
    <row r="270" spans="1:27" ht="15.75" customHeight="1" x14ac:dyDescent="0.25">
      <c r="A270" s="1"/>
      <c r="B270" s="1"/>
      <c r="C270" s="1"/>
      <c r="D270" s="1"/>
      <c r="E270" s="1"/>
      <c r="F270" s="2"/>
      <c r="G270" s="2"/>
      <c r="P270" s="4"/>
      <c r="W270" s="5"/>
      <c r="X270" s="5"/>
      <c r="Y270" s="5"/>
      <c r="Z270" s="5"/>
      <c r="AA270" s="5"/>
    </row>
    <row r="271" spans="1:27" ht="15.75" customHeight="1" x14ac:dyDescent="0.25">
      <c r="A271" s="1"/>
      <c r="B271" s="1"/>
      <c r="C271" s="1"/>
      <c r="D271" s="1"/>
      <c r="E271" s="1"/>
      <c r="F271" s="2"/>
      <c r="G271" s="2"/>
      <c r="P271" s="4"/>
      <c r="W271" s="5"/>
      <c r="X271" s="5"/>
      <c r="Y271" s="5"/>
      <c r="Z271" s="5"/>
      <c r="AA271" s="5"/>
    </row>
    <row r="272" spans="1:27" ht="15.75" customHeight="1" x14ac:dyDescent="0.25">
      <c r="A272" s="1"/>
      <c r="B272" s="1"/>
      <c r="C272" s="1"/>
      <c r="D272" s="1"/>
      <c r="E272" s="1"/>
      <c r="F272" s="2"/>
      <c r="G272" s="2"/>
      <c r="P272" s="4"/>
      <c r="W272" s="5"/>
      <c r="X272" s="5"/>
      <c r="Y272" s="5"/>
      <c r="Z272" s="5"/>
      <c r="AA272" s="5"/>
    </row>
    <row r="273" spans="1:27" ht="15.75" customHeight="1" x14ac:dyDescent="0.25">
      <c r="A273" s="1"/>
      <c r="B273" s="1"/>
      <c r="C273" s="1"/>
      <c r="D273" s="1"/>
      <c r="E273" s="1"/>
      <c r="F273" s="2"/>
      <c r="G273" s="2"/>
      <c r="P273" s="4"/>
      <c r="W273" s="5"/>
      <c r="X273" s="5"/>
      <c r="Y273" s="5"/>
      <c r="Z273" s="5"/>
      <c r="AA273" s="5"/>
    </row>
    <row r="274" spans="1:27" ht="15.75" customHeight="1" x14ac:dyDescent="0.25">
      <c r="A274" s="1"/>
      <c r="B274" s="1"/>
      <c r="C274" s="1"/>
      <c r="D274" s="1"/>
      <c r="E274" s="1"/>
      <c r="F274" s="2"/>
      <c r="G274" s="2"/>
      <c r="P274" s="4"/>
      <c r="W274" s="5"/>
      <c r="X274" s="5"/>
      <c r="Y274" s="5"/>
      <c r="Z274" s="5"/>
      <c r="AA274" s="5"/>
    </row>
    <row r="275" spans="1:27" ht="15.75" customHeight="1" x14ac:dyDescent="0.25">
      <c r="A275" s="1"/>
      <c r="B275" s="1"/>
      <c r="C275" s="1"/>
      <c r="D275" s="1"/>
      <c r="E275" s="1"/>
      <c r="F275" s="2"/>
      <c r="G275" s="2"/>
      <c r="P275" s="4"/>
      <c r="W275" s="5"/>
      <c r="X275" s="5"/>
      <c r="Y275" s="5"/>
      <c r="Z275" s="5"/>
      <c r="AA275" s="5"/>
    </row>
    <row r="276" spans="1:27" ht="15.75" customHeight="1" x14ac:dyDescent="0.25">
      <c r="A276" s="1"/>
      <c r="B276" s="1"/>
      <c r="C276" s="1"/>
      <c r="D276" s="1"/>
      <c r="E276" s="1"/>
      <c r="F276" s="2"/>
      <c r="G276" s="2"/>
      <c r="P276" s="4"/>
      <c r="W276" s="5"/>
      <c r="X276" s="5"/>
      <c r="Y276" s="5"/>
      <c r="Z276" s="5"/>
      <c r="AA276" s="5"/>
    </row>
    <row r="277" spans="1:27" ht="15.75" customHeight="1" x14ac:dyDescent="0.25">
      <c r="A277" s="1"/>
      <c r="B277" s="1"/>
      <c r="C277" s="1"/>
      <c r="D277" s="1"/>
      <c r="E277" s="1"/>
      <c r="F277" s="2"/>
      <c r="G277" s="2"/>
      <c r="P277" s="4"/>
      <c r="W277" s="5"/>
      <c r="X277" s="5"/>
      <c r="Y277" s="5"/>
      <c r="Z277" s="5"/>
      <c r="AA277" s="5"/>
    </row>
    <row r="278" spans="1:27" ht="15.75" customHeight="1" x14ac:dyDescent="0.25">
      <c r="A278" s="1"/>
      <c r="B278" s="1"/>
      <c r="C278" s="1"/>
      <c r="D278" s="1"/>
      <c r="E278" s="1"/>
      <c r="F278" s="2"/>
      <c r="G278" s="2"/>
      <c r="P278" s="4"/>
      <c r="W278" s="5"/>
      <c r="X278" s="5"/>
      <c r="Y278" s="5"/>
      <c r="Z278" s="5"/>
      <c r="AA278" s="5"/>
    </row>
    <row r="279" spans="1:27" ht="15.75" customHeight="1" x14ac:dyDescent="0.25">
      <c r="A279" s="1"/>
      <c r="B279" s="1"/>
      <c r="C279" s="1"/>
      <c r="D279" s="1"/>
      <c r="E279" s="1"/>
      <c r="F279" s="2"/>
      <c r="G279" s="2"/>
      <c r="P279" s="4"/>
      <c r="W279" s="5"/>
      <c r="X279" s="5"/>
      <c r="Y279" s="5"/>
      <c r="Z279" s="5"/>
      <c r="AA279" s="5"/>
    </row>
    <row r="280" spans="1:27" ht="15.75" customHeight="1" x14ac:dyDescent="0.25">
      <c r="A280" s="1"/>
      <c r="B280" s="1"/>
      <c r="C280" s="1"/>
      <c r="D280" s="1"/>
      <c r="E280" s="1"/>
      <c r="F280" s="2"/>
      <c r="G280" s="2"/>
      <c r="P280" s="4"/>
      <c r="W280" s="5"/>
      <c r="X280" s="5"/>
      <c r="Y280" s="5"/>
      <c r="Z280" s="5"/>
      <c r="AA280" s="5"/>
    </row>
    <row r="281" spans="1:27" ht="15.75" customHeight="1" x14ac:dyDescent="0.25">
      <c r="A281" s="1"/>
      <c r="B281" s="1"/>
      <c r="C281" s="1"/>
      <c r="D281" s="1"/>
      <c r="E281" s="1"/>
      <c r="F281" s="2"/>
      <c r="G281" s="2"/>
      <c r="P281" s="4"/>
      <c r="W281" s="5"/>
      <c r="X281" s="5"/>
      <c r="Y281" s="5"/>
      <c r="Z281" s="5"/>
      <c r="AA281" s="5"/>
    </row>
    <row r="282" spans="1:27" ht="15.75" customHeight="1" x14ac:dyDescent="0.25">
      <c r="A282" s="1"/>
      <c r="B282" s="1"/>
      <c r="C282" s="1"/>
      <c r="D282" s="1"/>
      <c r="E282" s="1"/>
      <c r="F282" s="2"/>
      <c r="G282" s="2"/>
      <c r="P282" s="4"/>
      <c r="W282" s="5"/>
      <c r="X282" s="5"/>
      <c r="Y282" s="5"/>
      <c r="Z282" s="5"/>
      <c r="AA282" s="5"/>
    </row>
    <row r="283" spans="1:27" ht="15.75" customHeight="1" x14ac:dyDescent="0.25">
      <c r="A283" s="1"/>
      <c r="B283" s="1"/>
      <c r="C283" s="1"/>
      <c r="D283" s="1"/>
      <c r="E283" s="1"/>
      <c r="F283" s="2"/>
      <c r="G283" s="2"/>
      <c r="P283" s="4"/>
      <c r="W283" s="5"/>
      <c r="X283" s="5"/>
      <c r="Y283" s="5"/>
      <c r="Z283" s="5"/>
      <c r="AA283" s="5"/>
    </row>
    <row r="284" spans="1:27" ht="15.75" customHeight="1" x14ac:dyDescent="0.25">
      <c r="A284" s="1"/>
      <c r="B284" s="1"/>
      <c r="C284" s="1"/>
      <c r="D284" s="1"/>
      <c r="E284" s="1"/>
      <c r="F284" s="2"/>
      <c r="G284" s="2"/>
      <c r="P284" s="4"/>
      <c r="W284" s="5"/>
      <c r="X284" s="5"/>
      <c r="Y284" s="5"/>
      <c r="Z284" s="5"/>
      <c r="AA284" s="5"/>
    </row>
    <row r="285" spans="1:27" ht="15.75" customHeight="1" x14ac:dyDescent="0.25">
      <c r="A285" s="1"/>
      <c r="B285" s="1"/>
      <c r="C285" s="1"/>
      <c r="D285" s="1"/>
      <c r="E285" s="1"/>
      <c r="F285" s="2"/>
      <c r="G285" s="2"/>
      <c r="P285" s="4"/>
      <c r="W285" s="5"/>
      <c r="X285" s="5"/>
      <c r="Y285" s="5"/>
      <c r="Z285" s="5"/>
      <c r="AA285" s="5"/>
    </row>
    <row r="286" spans="1:27" ht="15.75" customHeight="1" x14ac:dyDescent="0.25">
      <c r="A286" s="1"/>
      <c r="B286" s="1"/>
      <c r="C286" s="1"/>
      <c r="D286" s="1"/>
      <c r="E286" s="1"/>
      <c r="F286" s="2"/>
      <c r="G286" s="2"/>
      <c r="P286" s="4"/>
      <c r="W286" s="5"/>
      <c r="X286" s="5"/>
      <c r="Y286" s="5"/>
      <c r="Z286" s="5"/>
      <c r="AA286" s="5"/>
    </row>
    <row r="287" spans="1:27" ht="15.75" customHeight="1" x14ac:dyDescent="0.25">
      <c r="A287" s="1"/>
      <c r="B287" s="1"/>
      <c r="C287" s="1"/>
      <c r="D287" s="1"/>
      <c r="E287" s="1"/>
      <c r="F287" s="2"/>
      <c r="G287" s="2"/>
      <c r="P287" s="4"/>
      <c r="W287" s="5"/>
      <c r="X287" s="5"/>
      <c r="Y287" s="5"/>
      <c r="Z287" s="5"/>
      <c r="AA287" s="5"/>
    </row>
    <row r="288" spans="1:27" ht="15.75" customHeight="1" x14ac:dyDescent="0.25">
      <c r="A288" s="1"/>
      <c r="B288" s="1"/>
      <c r="C288" s="1"/>
      <c r="D288" s="1"/>
      <c r="E288" s="1"/>
      <c r="F288" s="2"/>
      <c r="G288" s="2"/>
      <c r="P288" s="4"/>
      <c r="W288" s="5"/>
      <c r="X288" s="5"/>
      <c r="Y288" s="5"/>
      <c r="Z288" s="5"/>
      <c r="AA288" s="5"/>
    </row>
    <row r="289" spans="1:27" ht="15.75" customHeight="1" x14ac:dyDescent="0.25">
      <c r="A289" s="1"/>
      <c r="B289" s="1"/>
      <c r="C289" s="1"/>
      <c r="D289" s="1"/>
      <c r="E289" s="1"/>
      <c r="F289" s="2"/>
      <c r="G289" s="2"/>
      <c r="P289" s="4"/>
      <c r="W289" s="5"/>
      <c r="X289" s="5"/>
      <c r="Y289" s="5"/>
      <c r="Z289" s="5"/>
      <c r="AA289" s="5"/>
    </row>
    <row r="290" spans="1:27" ht="15.75" customHeight="1" x14ac:dyDescent="0.25">
      <c r="A290" s="1"/>
      <c r="B290" s="1"/>
      <c r="C290" s="1"/>
      <c r="D290" s="1"/>
      <c r="E290" s="1"/>
      <c r="F290" s="2"/>
      <c r="G290" s="2"/>
      <c r="P290" s="4"/>
      <c r="W290" s="5"/>
      <c r="X290" s="5"/>
      <c r="Y290" s="5"/>
      <c r="Z290" s="5"/>
      <c r="AA290" s="5"/>
    </row>
    <row r="291" spans="1:27" ht="15.75" customHeight="1" x14ac:dyDescent="0.25">
      <c r="A291" s="1"/>
      <c r="B291" s="1"/>
      <c r="C291" s="1"/>
      <c r="D291" s="1"/>
      <c r="E291" s="1"/>
      <c r="F291" s="2"/>
      <c r="G291" s="2"/>
      <c r="P291" s="4"/>
      <c r="W291" s="5"/>
      <c r="X291" s="5"/>
      <c r="Y291" s="5"/>
      <c r="Z291" s="5"/>
      <c r="AA291" s="5"/>
    </row>
    <row r="292" spans="1:27" ht="15.75" customHeight="1" x14ac:dyDescent="0.25">
      <c r="A292" s="1"/>
      <c r="B292" s="1"/>
      <c r="C292" s="1"/>
      <c r="D292" s="1"/>
      <c r="E292" s="1"/>
      <c r="F292" s="2"/>
      <c r="G292" s="2"/>
      <c r="P292" s="4"/>
      <c r="W292" s="5"/>
      <c r="X292" s="5"/>
      <c r="Y292" s="5"/>
      <c r="Z292" s="5"/>
      <c r="AA292" s="5"/>
    </row>
    <row r="293" spans="1:27" ht="15.75" customHeight="1" x14ac:dyDescent="0.25">
      <c r="A293" s="1"/>
      <c r="B293" s="1"/>
      <c r="C293" s="1"/>
      <c r="D293" s="1"/>
      <c r="E293" s="1"/>
      <c r="F293" s="2"/>
      <c r="G293" s="2"/>
      <c r="P293" s="4"/>
      <c r="W293" s="5"/>
      <c r="X293" s="5"/>
      <c r="Y293" s="5"/>
      <c r="Z293" s="5"/>
      <c r="AA293" s="5"/>
    </row>
    <row r="294" spans="1:27" ht="15.75" customHeight="1" x14ac:dyDescent="0.25">
      <c r="A294" s="1"/>
      <c r="B294" s="1"/>
      <c r="C294" s="1"/>
      <c r="D294" s="1"/>
      <c r="E294" s="1"/>
      <c r="F294" s="2"/>
      <c r="G294" s="2"/>
      <c r="P294" s="4"/>
      <c r="W294" s="5"/>
      <c r="X294" s="5"/>
      <c r="Y294" s="5"/>
      <c r="Z294" s="5"/>
      <c r="AA294" s="5"/>
    </row>
    <row r="295" spans="1:27" ht="15.75" customHeight="1" x14ac:dyDescent="0.25">
      <c r="A295" s="1"/>
      <c r="B295" s="1"/>
      <c r="C295" s="1"/>
      <c r="D295" s="1"/>
      <c r="E295" s="1"/>
      <c r="F295" s="2"/>
      <c r="G295" s="2"/>
      <c r="P295" s="4"/>
      <c r="W295" s="5"/>
      <c r="X295" s="5"/>
      <c r="Y295" s="5"/>
      <c r="Z295" s="5"/>
      <c r="AA295" s="5"/>
    </row>
    <row r="296" spans="1:27" ht="15.75" customHeight="1" x14ac:dyDescent="0.25">
      <c r="A296" s="1"/>
      <c r="B296" s="1"/>
      <c r="C296" s="1"/>
      <c r="D296" s="1"/>
      <c r="E296" s="1"/>
      <c r="F296" s="2"/>
      <c r="G296" s="2"/>
      <c r="P296" s="4"/>
      <c r="W296" s="5"/>
      <c r="X296" s="5"/>
      <c r="Y296" s="5"/>
      <c r="Z296" s="5"/>
      <c r="AA296" s="5"/>
    </row>
    <row r="297" spans="1:27" ht="15.75" customHeight="1" x14ac:dyDescent="0.25">
      <c r="A297" s="1"/>
      <c r="B297" s="1"/>
      <c r="C297" s="1"/>
      <c r="D297" s="1"/>
      <c r="E297" s="1"/>
      <c r="F297" s="2"/>
      <c r="G297" s="2"/>
      <c r="P297" s="4"/>
      <c r="W297" s="5"/>
      <c r="X297" s="5"/>
      <c r="Y297" s="5"/>
      <c r="Z297" s="5"/>
      <c r="AA297" s="5"/>
    </row>
    <row r="298" spans="1:27" ht="15.75" customHeight="1" x14ac:dyDescent="0.25">
      <c r="A298" s="1"/>
      <c r="B298" s="1"/>
      <c r="C298" s="1"/>
      <c r="D298" s="1"/>
      <c r="E298" s="1"/>
      <c r="F298" s="2"/>
      <c r="G298" s="2"/>
      <c r="P298" s="4"/>
      <c r="W298" s="5"/>
      <c r="X298" s="5"/>
      <c r="Y298" s="5"/>
      <c r="Z298" s="5"/>
      <c r="AA298" s="5"/>
    </row>
    <row r="299" spans="1:27" ht="15.75" customHeight="1" x14ac:dyDescent="0.25">
      <c r="A299" s="1"/>
      <c r="B299" s="1"/>
      <c r="C299" s="1"/>
      <c r="D299" s="1"/>
      <c r="E299" s="1"/>
      <c r="F299" s="2"/>
      <c r="G299" s="2"/>
      <c r="P299" s="4"/>
      <c r="W299" s="5"/>
      <c r="X299" s="5"/>
      <c r="Y299" s="5"/>
      <c r="Z299" s="5"/>
      <c r="AA299" s="5"/>
    </row>
    <row r="300" spans="1:27" ht="15.75" customHeight="1" x14ac:dyDescent="0.25">
      <c r="A300" s="1"/>
      <c r="B300" s="1"/>
      <c r="C300" s="1"/>
      <c r="D300" s="1"/>
      <c r="E300" s="1"/>
      <c r="F300" s="2"/>
      <c r="G300" s="2"/>
      <c r="P300" s="4"/>
      <c r="W300" s="5"/>
      <c r="X300" s="5"/>
      <c r="Y300" s="5"/>
      <c r="Z300" s="5"/>
      <c r="AA300" s="5"/>
    </row>
    <row r="301" spans="1:27" ht="15.75" customHeight="1" x14ac:dyDescent="0.25">
      <c r="A301" s="1"/>
      <c r="B301" s="1"/>
      <c r="C301" s="1"/>
      <c r="D301" s="1"/>
      <c r="E301" s="1"/>
      <c r="F301" s="2"/>
      <c r="G301" s="2"/>
      <c r="P301" s="4"/>
      <c r="W301" s="5"/>
      <c r="X301" s="5"/>
      <c r="Y301" s="5"/>
      <c r="Z301" s="5"/>
      <c r="AA301" s="5"/>
    </row>
    <row r="302" spans="1:27" ht="15.75" customHeight="1" x14ac:dyDescent="0.25">
      <c r="A302" s="1"/>
      <c r="B302" s="1"/>
      <c r="C302" s="1"/>
      <c r="D302" s="1"/>
      <c r="E302" s="1"/>
      <c r="F302" s="2"/>
      <c r="G302" s="2"/>
      <c r="P302" s="4"/>
      <c r="W302" s="5"/>
      <c r="X302" s="5"/>
      <c r="Y302" s="5"/>
      <c r="Z302" s="5"/>
      <c r="AA302" s="5"/>
    </row>
    <row r="303" spans="1:27" ht="15.75" customHeight="1" x14ac:dyDescent="0.25">
      <c r="A303" s="1"/>
      <c r="B303" s="1"/>
      <c r="C303" s="1"/>
      <c r="D303" s="1"/>
      <c r="E303" s="1"/>
      <c r="F303" s="2"/>
      <c r="G303" s="2"/>
      <c r="P303" s="4"/>
      <c r="W303" s="5"/>
      <c r="X303" s="5"/>
      <c r="Y303" s="5"/>
      <c r="Z303" s="5"/>
      <c r="AA303" s="5"/>
    </row>
    <row r="304" spans="1:27" ht="15.75" customHeight="1" x14ac:dyDescent="0.25">
      <c r="A304" s="1"/>
      <c r="B304" s="1"/>
      <c r="C304" s="1"/>
      <c r="D304" s="1"/>
      <c r="E304" s="1"/>
      <c r="F304" s="2"/>
      <c r="G304" s="2"/>
      <c r="P304" s="4"/>
      <c r="W304" s="5"/>
      <c r="X304" s="5"/>
      <c r="Y304" s="5"/>
      <c r="Z304" s="5"/>
      <c r="AA304" s="5"/>
    </row>
    <row r="305" spans="1:27" ht="15.75" customHeight="1" x14ac:dyDescent="0.25">
      <c r="A305" s="1"/>
      <c r="B305" s="1"/>
      <c r="C305" s="1"/>
      <c r="D305" s="1"/>
      <c r="E305" s="1"/>
      <c r="F305" s="2"/>
      <c r="G305" s="2"/>
      <c r="P305" s="4"/>
      <c r="W305" s="5"/>
      <c r="X305" s="5"/>
      <c r="Y305" s="5"/>
      <c r="Z305" s="5"/>
      <c r="AA305" s="5"/>
    </row>
    <row r="306" spans="1:27" ht="15.75" customHeight="1" x14ac:dyDescent="0.25">
      <c r="A306" s="1"/>
      <c r="B306" s="1"/>
      <c r="C306" s="1"/>
      <c r="D306" s="1"/>
      <c r="E306" s="1"/>
      <c r="F306" s="2"/>
      <c r="G306" s="2"/>
      <c r="P306" s="4"/>
      <c r="W306" s="5"/>
      <c r="X306" s="5"/>
      <c r="Y306" s="5"/>
      <c r="Z306" s="5"/>
      <c r="AA306" s="5"/>
    </row>
    <row r="307" spans="1:27" ht="15.75" customHeight="1" x14ac:dyDescent="0.25">
      <c r="A307" s="1"/>
      <c r="B307" s="1"/>
      <c r="C307" s="1"/>
      <c r="D307" s="1"/>
      <c r="E307" s="1"/>
      <c r="F307" s="2"/>
      <c r="G307" s="2"/>
      <c r="P307" s="4"/>
      <c r="W307" s="5"/>
      <c r="X307" s="5"/>
      <c r="Y307" s="5"/>
      <c r="Z307" s="5"/>
      <c r="AA307" s="5"/>
    </row>
    <row r="308" spans="1:27" ht="15.75" customHeight="1" x14ac:dyDescent="0.25">
      <c r="A308" s="1"/>
      <c r="B308" s="1"/>
      <c r="C308" s="1"/>
      <c r="D308" s="1"/>
      <c r="E308" s="1"/>
      <c r="F308" s="2"/>
      <c r="G308" s="2"/>
      <c r="P308" s="4"/>
      <c r="W308" s="5"/>
      <c r="X308" s="5"/>
      <c r="Y308" s="5"/>
      <c r="Z308" s="5"/>
      <c r="AA308" s="5"/>
    </row>
    <row r="309" spans="1:27" ht="15.75" customHeight="1" x14ac:dyDescent="0.25">
      <c r="A309" s="1"/>
      <c r="B309" s="1"/>
      <c r="C309" s="1"/>
      <c r="D309" s="1"/>
      <c r="E309" s="1"/>
      <c r="F309" s="2"/>
      <c r="G309" s="2"/>
      <c r="P309" s="4"/>
      <c r="W309" s="5"/>
      <c r="X309" s="5"/>
      <c r="Y309" s="5"/>
      <c r="Z309" s="5"/>
      <c r="AA309" s="5"/>
    </row>
    <row r="310" spans="1:27" ht="15.75" customHeight="1" x14ac:dyDescent="0.25">
      <c r="A310" s="1"/>
      <c r="B310" s="1"/>
      <c r="C310" s="1"/>
      <c r="D310" s="1"/>
      <c r="E310" s="1"/>
      <c r="F310" s="2"/>
      <c r="G310" s="2"/>
      <c r="P310" s="4"/>
      <c r="W310" s="5"/>
      <c r="X310" s="5"/>
      <c r="Y310" s="5"/>
      <c r="Z310" s="5"/>
      <c r="AA310" s="5"/>
    </row>
    <row r="311" spans="1:27" ht="15.75" customHeight="1" x14ac:dyDescent="0.25">
      <c r="A311" s="1"/>
      <c r="B311" s="1"/>
      <c r="C311" s="1"/>
      <c r="D311" s="1"/>
      <c r="E311" s="1"/>
      <c r="F311" s="2"/>
      <c r="G311" s="2"/>
      <c r="P311" s="4"/>
      <c r="W311" s="5"/>
      <c r="X311" s="5"/>
      <c r="Y311" s="5"/>
      <c r="Z311" s="5"/>
      <c r="AA311" s="5"/>
    </row>
    <row r="312" spans="1:27" ht="15.75" customHeight="1" x14ac:dyDescent="0.25">
      <c r="A312" s="1"/>
      <c r="B312" s="1"/>
      <c r="C312" s="1"/>
      <c r="D312" s="1"/>
      <c r="E312" s="1"/>
      <c r="F312" s="2"/>
      <c r="G312" s="2"/>
      <c r="P312" s="4"/>
      <c r="W312" s="5"/>
      <c r="X312" s="5"/>
      <c r="Y312" s="5"/>
      <c r="Z312" s="5"/>
      <c r="AA312" s="5"/>
    </row>
    <row r="313" spans="1:27" ht="15.75" customHeight="1" x14ac:dyDescent="0.25">
      <c r="A313" s="1"/>
      <c r="B313" s="1"/>
      <c r="C313" s="1"/>
      <c r="D313" s="1"/>
      <c r="E313" s="1"/>
      <c r="F313" s="2"/>
      <c r="G313" s="2"/>
      <c r="P313" s="4"/>
      <c r="W313" s="5"/>
      <c r="X313" s="5"/>
      <c r="Y313" s="5"/>
      <c r="Z313" s="5"/>
      <c r="AA313" s="5"/>
    </row>
    <row r="314" spans="1:27" ht="15.75" customHeight="1" x14ac:dyDescent="0.25">
      <c r="A314" s="1"/>
      <c r="B314" s="1"/>
      <c r="C314" s="1"/>
      <c r="D314" s="1"/>
      <c r="E314" s="1"/>
      <c r="F314" s="2"/>
      <c r="G314" s="2"/>
      <c r="P314" s="4"/>
      <c r="W314" s="5"/>
      <c r="X314" s="5"/>
      <c r="Y314" s="5"/>
      <c r="Z314" s="5"/>
      <c r="AA314" s="5"/>
    </row>
    <row r="315" spans="1:27" ht="15.75" customHeight="1" x14ac:dyDescent="0.25">
      <c r="A315" s="1"/>
      <c r="B315" s="1"/>
      <c r="C315" s="1"/>
      <c r="D315" s="1"/>
      <c r="E315" s="1"/>
      <c r="F315" s="2"/>
      <c r="G315" s="2"/>
      <c r="P315" s="4"/>
      <c r="W315" s="5"/>
      <c r="X315" s="5"/>
      <c r="Y315" s="5"/>
      <c r="Z315" s="5"/>
      <c r="AA315" s="5"/>
    </row>
    <row r="316" spans="1:27" ht="15.75" customHeight="1" x14ac:dyDescent="0.25">
      <c r="A316" s="1"/>
      <c r="B316" s="1"/>
      <c r="C316" s="1"/>
      <c r="D316" s="1"/>
      <c r="E316" s="1"/>
      <c r="F316" s="2"/>
      <c r="G316" s="2"/>
      <c r="P316" s="4"/>
      <c r="W316" s="5"/>
      <c r="X316" s="5"/>
      <c r="Y316" s="5"/>
      <c r="Z316" s="5"/>
      <c r="AA316" s="5"/>
    </row>
    <row r="317" spans="1:27" ht="15.75" customHeight="1" x14ac:dyDescent="0.25">
      <c r="A317" s="1"/>
      <c r="B317" s="1"/>
      <c r="C317" s="1"/>
      <c r="D317" s="1"/>
      <c r="E317" s="1"/>
      <c r="F317" s="2"/>
      <c r="G317" s="2"/>
      <c r="P317" s="4"/>
      <c r="W317" s="5"/>
      <c r="X317" s="5"/>
      <c r="Y317" s="5"/>
      <c r="Z317" s="5"/>
      <c r="AA317" s="5"/>
    </row>
    <row r="318" spans="1:27" ht="15.75" customHeight="1" x14ac:dyDescent="0.25">
      <c r="A318" s="1"/>
      <c r="B318" s="1"/>
      <c r="C318" s="1"/>
      <c r="D318" s="1"/>
      <c r="E318" s="1"/>
      <c r="F318" s="2"/>
      <c r="G318" s="2"/>
      <c r="P318" s="4"/>
      <c r="W318" s="5"/>
      <c r="X318" s="5"/>
      <c r="Y318" s="5"/>
      <c r="Z318" s="5"/>
      <c r="AA318" s="5"/>
    </row>
    <row r="319" spans="1:27" ht="15.75" customHeight="1" x14ac:dyDescent="0.25">
      <c r="A319" s="1"/>
      <c r="B319" s="1"/>
      <c r="C319" s="1"/>
      <c r="D319" s="1"/>
      <c r="E319" s="1"/>
      <c r="F319" s="2"/>
      <c r="G319" s="2"/>
      <c r="P319" s="4"/>
      <c r="W319" s="5"/>
      <c r="X319" s="5"/>
      <c r="Y319" s="5"/>
      <c r="Z319" s="5"/>
      <c r="AA319" s="5"/>
    </row>
    <row r="320" spans="1:27" ht="15.75" customHeight="1" x14ac:dyDescent="0.25">
      <c r="A320" s="1"/>
      <c r="B320" s="1"/>
      <c r="C320" s="1"/>
      <c r="D320" s="1"/>
      <c r="E320" s="1"/>
      <c r="F320" s="2"/>
      <c r="G320" s="2"/>
      <c r="P320" s="4"/>
      <c r="W320" s="5"/>
      <c r="X320" s="5"/>
      <c r="Y320" s="5"/>
      <c r="Z320" s="5"/>
      <c r="AA320" s="5"/>
    </row>
    <row r="321" spans="1:27" ht="15.75" customHeight="1" x14ac:dyDescent="0.25">
      <c r="A321" s="1"/>
      <c r="B321" s="1"/>
      <c r="C321" s="1"/>
      <c r="D321" s="1"/>
      <c r="E321" s="1"/>
      <c r="F321" s="2"/>
      <c r="G321" s="2"/>
      <c r="P321" s="4"/>
      <c r="W321" s="5"/>
      <c r="X321" s="5"/>
      <c r="Y321" s="5"/>
      <c r="Z321" s="5"/>
      <c r="AA321" s="5"/>
    </row>
    <row r="322" spans="1:27" ht="15.75" customHeight="1" x14ac:dyDescent="0.25">
      <c r="A322" s="1"/>
      <c r="B322" s="1"/>
      <c r="C322" s="1"/>
      <c r="D322" s="1"/>
      <c r="E322" s="1"/>
      <c r="F322" s="2"/>
      <c r="G322" s="2"/>
      <c r="P322" s="4"/>
      <c r="W322" s="5"/>
      <c r="X322" s="5"/>
      <c r="Y322" s="5"/>
      <c r="Z322" s="5"/>
      <c r="AA322" s="5"/>
    </row>
    <row r="323" spans="1:27" ht="15.75" customHeight="1" x14ac:dyDescent="0.25">
      <c r="A323" s="1"/>
      <c r="B323" s="1"/>
      <c r="C323" s="1"/>
      <c r="D323" s="1"/>
      <c r="E323" s="1"/>
      <c r="F323" s="2"/>
      <c r="G323" s="2"/>
      <c r="P323" s="4"/>
      <c r="W323" s="5"/>
      <c r="X323" s="5"/>
      <c r="Y323" s="5"/>
      <c r="Z323" s="5"/>
      <c r="AA323" s="5"/>
    </row>
    <row r="324" spans="1:27" ht="15.75" customHeight="1" x14ac:dyDescent="0.25">
      <c r="A324" s="1"/>
      <c r="B324" s="1"/>
      <c r="C324" s="1"/>
      <c r="D324" s="1"/>
      <c r="E324" s="1"/>
      <c r="F324" s="2"/>
      <c r="G324" s="2"/>
      <c r="P324" s="4"/>
      <c r="W324" s="5"/>
      <c r="X324" s="5"/>
      <c r="Y324" s="5"/>
      <c r="Z324" s="5"/>
      <c r="AA324" s="5"/>
    </row>
    <row r="325" spans="1:27" ht="15.75" customHeight="1" x14ac:dyDescent="0.25">
      <c r="A325" s="1"/>
      <c r="B325" s="1"/>
      <c r="C325" s="1"/>
      <c r="D325" s="1"/>
      <c r="E325" s="1"/>
      <c r="F325" s="2"/>
      <c r="G325" s="2"/>
      <c r="P325" s="4"/>
      <c r="W325" s="5"/>
      <c r="X325" s="5"/>
      <c r="Y325" s="5"/>
      <c r="Z325" s="5"/>
      <c r="AA325" s="5"/>
    </row>
    <row r="326" spans="1:27" ht="15.75" customHeight="1" x14ac:dyDescent="0.25">
      <c r="A326" s="1"/>
      <c r="B326" s="1"/>
      <c r="C326" s="1"/>
      <c r="D326" s="1"/>
      <c r="E326" s="1"/>
      <c r="F326" s="2"/>
      <c r="G326" s="2"/>
      <c r="P326" s="4"/>
      <c r="W326" s="5"/>
      <c r="X326" s="5"/>
      <c r="Y326" s="5"/>
      <c r="Z326" s="5"/>
      <c r="AA326" s="5"/>
    </row>
    <row r="327" spans="1:27" ht="15.75" customHeight="1" x14ac:dyDescent="0.25">
      <c r="A327" s="1"/>
      <c r="B327" s="1"/>
      <c r="C327" s="1"/>
      <c r="D327" s="1"/>
      <c r="E327" s="1"/>
      <c r="F327" s="2"/>
      <c r="G327" s="2"/>
      <c r="P327" s="4"/>
      <c r="W327" s="5"/>
      <c r="X327" s="5"/>
      <c r="Y327" s="5"/>
      <c r="Z327" s="5"/>
      <c r="AA327" s="5"/>
    </row>
    <row r="328" spans="1:27" ht="15.75" customHeight="1" x14ac:dyDescent="0.25">
      <c r="A328" s="1"/>
      <c r="B328" s="1"/>
      <c r="C328" s="1"/>
      <c r="D328" s="1"/>
      <c r="E328" s="1"/>
      <c r="F328" s="2"/>
      <c r="G328" s="2"/>
      <c r="P328" s="4"/>
      <c r="W328" s="5"/>
      <c r="X328" s="5"/>
      <c r="Y328" s="5"/>
      <c r="Z328" s="5"/>
      <c r="AA328" s="5"/>
    </row>
    <row r="329" spans="1:27" ht="15.75" customHeight="1" x14ac:dyDescent="0.25">
      <c r="A329" s="1"/>
      <c r="B329" s="1"/>
      <c r="C329" s="1"/>
      <c r="D329" s="1"/>
      <c r="E329" s="1"/>
      <c r="F329" s="2"/>
      <c r="G329" s="2"/>
      <c r="P329" s="4"/>
      <c r="W329" s="5"/>
      <c r="X329" s="5"/>
      <c r="Y329" s="5"/>
      <c r="Z329" s="5"/>
      <c r="AA329" s="5"/>
    </row>
    <row r="330" spans="1:27" ht="15.75" customHeight="1" x14ac:dyDescent="0.25">
      <c r="A330" s="1"/>
      <c r="B330" s="1"/>
      <c r="C330" s="1"/>
      <c r="D330" s="1"/>
      <c r="E330" s="1"/>
      <c r="F330" s="2"/>
      <c r="G330" s="2"/>
      <c r="P330" s="4"/>
      <c r="W330" s="5"/>
      <c r="X330" s="5"/>
      <c r="Y330" s="5"/>
      <c r="Z330" s="5"/>
      <c r="AA330" s="5"/>
    </row>
    <row r="331" spans="1:27" ht="15.75" customHeight="1" x14ac:dyDescent="0.25">
      <c r="A331" s="1"/>
      <c r="B331" s="1"/>
      <c r="C331" s="1"/>
      <c r="D331" s="1"/>
      <c r="E331" s="1"/>
      <c r="F331" s="2"/>
      <c r="G331" s="2"/>
      <c r="P331" s="4"/>
      <c r="W331" s="5"/>
      <c r="X331" s="5"/>
      <c r="Y331" s="5"/>
      <c r="Z331" s="5"/>
      <c r="AA331" s="5"/>
    </row>
    <row r="332" spans="1:27" ht="15.75" customHeight="1" x14ac:dyDescent="0.25">
      <c r="A332" s="1"/>
      <c r="B332" s="1"/>
      <c r="C332" s="1"/>
      <c r="D332" s="1"/>
      <c r="E332" s="1"/>
      <c r="F332" s="2"/>
      <c r="G332" s="2"/>
      <c r="P332" s="4"/>
      <c r="W332" s="5"/>
      <c r="X332" s="5"/>
      <c r="Y332" s="5"/>
      <c r="Z332" s="5"/>
      <c r="AA332" s="5"/>
    </row>
    <row r="333" spans="1:27" ht="15.75" customHeight="1" x14ac:dyDescent="0.25">
      <c r="A333" s="1"/>
      <c r="B333" s="1"/>
      <c r="C333" s="1"/>
      <c r="D333" s="1"/>
      <c r="E333" s="1"/>
      <c r="F333" s="2"/>
      <c r="G333" s="2"/>
      <c r="P333" s="4"/>
      <c r="W333" s="5"/>
      <c r="X333" s="5"/>
      <c r="Y333" s="5"/>
      <c r="Z333" s="5"/>
      <c r="AA333" s="5"/>
    </row>
    <row r="334" spans="1:27" ht="15.75" customHeight="1" x14ac:dyDescent="0.25">
      <c r="A334" s="1"/>
      <c r="B334" s="1"/>
      <c r="C334" s="1"/>
      <c r="D334" s="1"/>
      <c r="E334" s="1"/>
      <c r="F334" s="2"/>
      <c r="G334" s="2"/>
      <c r="P334" s="4"/>
      <c r="W334" s="5"/>
      <c r="X334" s="5"/>
      <c r="Y334" s="5"/>
      <c r="Z334" s="5"/>
      <c r="AA334" s="5"/>
    </row>
    <row r="335" spans="1:27" ht="15.75" customHeight="1" x14ac:dyDescent="0.25">
      <c r="A335" s="1"/>
      <c r="B335" s="1"/>
      <c r="C335" s="1"/>
      <c r="D335" s="1"/>
      <c r="E335" s="1"/>
      <c r="F335" s="2"/>
      <c r="G335" s="2"/>
      <c r="P335" s="4"/>
      <c r="W335" s="5"/>
      <c r="X335" s="5"/>
      <c r="Y335" s="5"/>
      <c r="Z335" s="5"/>
      <c r="AA335" s="5"/>
    </row>
    <row r="336" spans="1:27" ht="15.75" customHeight="1" x14ac:dyDescent="0.25">
      <c r="A336" s="1"/>
      <c r="B336" s="1"/>
      <c r="C336" s="1"/>
      <c r="D336" s="1"/>
      <c r="E336" s="1"/>
      <c r="F336" s="2"/>
      <c r="G336" s="2"/>
      <c r="P336" s="4"/>
      <c r="W336" s="5"/>
      <c r="X336" s="5"/>
      <c r="Y336" s="5"/>
      <c r="Z336" s="5"/>
      <c r="AA336" s="5"/>
    </row>
    <row r="337" spans="1:27" ht="15.75" customHeight="1" x14ac:dyDescent="0.25">
      <c r="A337" s="1"/>
      <c r="B337" s="1"/>
      <c r="C337" s="1"/>
      <c r="D337" s="1"/>
      <c r="E337" s="1"/>
      <c r="F337" s="2"/>
      <c r="G337" s="2"/>
      <c r="P337" s="4"/>
      <c r="W337" s="5"/>
      <c r="X337" s="5"/>
      <c r="Y337" s="5"/>
      <c r="Z337" s="5"/>
      <c r="AA337" s="5"/>
    </row>
    <row r="338" spans="1:27" ht="15.75" customHeight="1" x14ac:dyDescent="0.25">
      <c r="A338" s="1"/>
      <c r="B338" s="1"/>
      <c r="C338" s="1"/>
      <c r="D338" s="1"/>
      <c r="E338" s="1"/>
      <c r="F338" s="2"/>
      <c r="G338" s="2"/>
      <c r="P338" s="4"/>
      <c r="W338" s="5"/>
      <c r="X338" s="5"/>
      <c r="Y338" s="5"/>
      <c r="Z338" s="5"/>
      <c r="AA338" s="5"/>
    </row>
    <row r="339" spans="1:27" ht="15.75" customHeight="1" x14ac:dyDescent="0.25">
      <c r="A339" s="1"/>
      <c r="B339" s="1"/>
      <c r="C339" s="1"/>
      <c r="D339" s="1"/>
      <c r="E339" s="1"/>
      <c r="F339" s="2"/>
      <c r="G339" s="2"/>
      <c r="P339" s="4"/>
      <c r="W339" s="5"/>
      <c r="X339" s="5"/>
      <c r="Y339" s="5"/>
      <c r="Z339" s="5"/>
      <c r="AA339" s="5"/>
    </row>
    <row r="340" spans="1:27" ht="15.75" customHeight="1" x14ac:dyDescent="0.25">
      <c r="A340" s="1"/>
      <c r="B340" s="1"/>
      <c r="C340" s="1"/>
      <c r="D340" s="1"/>
      <c r="E340" s="1"/>
      <c r="F340" s="2"/>
      <c r="G340" s="2"/>
      <c r="P340" s="4"/>
      <c r="W340" s="5"/>
      <c r="X340" s="5"/>
      <c r="Y340" s="5"/>
      <c r="Z340" s="5"/>
      <c r="AA340" s="5"/>
    </row>
    <row r="341" spans="1:27" ht="15.75" customHeight="1" x14ac:dyDescent="0.25">
      <c r="A341" s="1"/>
      <c r="B341" s="1"/>
      <c r="C341" s="1"/>
      <c r="D341" s="1"/>
      <c r="E341" s="1"/>
      <c r="F341" s="2"/>
      <c r="G341" s="2"/>
      <c r="P341" s="4"/>
      <c r="W341" s="5"/>
      <c r="X341" s="5"/>
      <c r="Y341" s="5"/>
      <c r="Z341" s="5"/>
      <c r="AA341" s="5"/>
    </row>
    <row r="342" spans="1:27" ht="15.75" customHeight="1" x14ac:dyDescent="0.25">
      <c r="A342" s="1"/>
      <c r="B342" s="1"/>
      <c r="C342" s="1"/>
      <c r="D342" s="1"/>
      <c r="E342" s="1"/>
      <c r="F342" s="2"/>
      <c r="G342" s="2"/>
      <c r="P342" s="4"/>
      <c r="W342" s="5"/>
      <c r="X342" s="5"/>
      <c r="Y342" s="5"/>
      <c r="Z342" s="5"/>
      <c r="AA342" s="5"/>
    </row>
    <row r="343" spans="1:27" ht="15.75" customHeight="1" x14ac:dyDescent="0.25">
      <c r="A343" s="1"/>
      <c r="B343" s="1"/>
      <c r="C343" s="1"/>
      <c r="D343" s="1"/>
      <c r="E343" s="1"/>
      <c r="F343" s="2"/>
      <c r="G343" s="2"/>
      <c r="P343" s="4"/>
      <c r="W343" s="5"/>
      <c r="X343" s="5"/>
      <c r="Y343" s="5"/>
      <c r="Z343" s="5"/>
      <c r="AA343" s="5"/>
    </row>
    <row r="344" spans="1:27" ht="15.75" customHeight="1" x14ac:dyDescent="0.25">
      <c r="A344" s="1"/>
      <c r="B344" s="1"/>
      <c r="C344" s="1"/>
      <c r="D344" s="1"/>
      <c r="E344" s="1"/>
      <c r="F344" s="2"/>
      <c r="G344" s="2"/>
      <c r="P344" s="4"/>
      <c r="W344" s="5"/>
      <c r="X344" s="5"/>
      <c r="Y344" s="5"/>
      <c r="Z344" s="5"/>
      <c r="AA344" s="5"/>
    </row>
    <row r="345" spans="1:27" ht="15.75" customHeight="1" x14ac:dyDescent="0.25">
      <c r="A345" s="1"/>
      <c r="B345" s="1"/>
      <c r="C345" s="1"/>
      <c r="D345" s="1"/>
      <c r="E345" s="1"/>
      <c r="F345" s="2"/>
      <c r="G345" s="2"/>
      <c r="P345" s="4"/>
      <c r="W345" s="5"/>
      <c r="X345" s="5"/>
      <c r="Y345" s="5"/>
      <c r="Z345" s="5"/>
      <c r="AA345" s="5"/>
    </row>
    <row r="346" spans="1:27" ht="15.75" customHeight="1" x14ac:dyDescent="0.25">
      <c r="A346" s="1"/>
      <c r="B346" s="1"/>
      <c r="C346" s="1"/>
      <c r="D346" s="1"/>
      <c r="E346" s="1"/>
      <c r="F346" s="2"/>
      <c r="G346" s="2"/>
      <c r="P346" s="4"/>
      <c r="W346" s="5"/>
      <c r="X346" s="5"/>
      <c r="Y346" s="5"/>
      <c r="Z346" s="5"/>
      <c r="AA346" s="5"/>
    </row>
    <row r="347" spans="1:27" ht="15.75" customHeight="1" x14ac:dyDescent="0.25">
      <c r="A347" s="1"/>
      <c r="B347" s="1"/>
      <c r="C347" s="1"/>
      <c r="D347" s="1"/>
      <c r="E347" s="1"/>
      <c r="F347" s="2"/>
      <c r="G347" s="2"/>
      <c r="P347" s="4"/>
      <c r="W347" s="5"/>
      <c r="X347" s="5"/>
      <c r="Y347" s="5"/>
      <c r="Z347" s="5"/>
      <c r="AA347" s="5"/>
    </row>
    <row r="348" spans="1:27" ht="15.75" customHeight="1" x14ac:dyDescent="0.25">
      <c r="A348" s="1"/>
      <c r="B348" s="1"/>
      <c r="C348" s="1"/>
      <c r="D348" s="1"/>
      <c r="E348" s="1"/>
      <c r="F348" s="2"/>
      <c r="G348" s="2"/>
      <c r="P348" s="4"/>
      <c r="W348" s="5"/>
      <c r="X348" s="5"/>
      <c r="Y348" s="5"/>
      <c r="Z348" s="5"/>
      <c r="AA348" s="5"/>
    </row>
    <row r="349" spans="1:27" ht="15.75" customHeight="1" x14ac:dyDescent="0.25">
      <c r="A349" s="1"/>
      <c r="B349" s="1"/>
      <c r="C349" s="1"/>
      <c r="D349" s="1"/>
      <c r="E349" s="1"/>
      <c r="F349" s="2"/>
      <c r="G349" s="2"/>
      <c r="P349" s="4"/>
      <c r="W349" s="5"/>
      <c r="X349" s="5"/>
      <c r="Y349" s="5"/>
      <c r="Z349" s="5"/>
      <c r="AA349" s="5"/>
    </row>
    <row r="350" spans="1:27" ht="15.75" customHeight="1" x14ac:dyDescent="0.25">
      <c r="A350" s="1"/>
      <c r="B350" s="1"/>
      <c r="C350" s="1"/>
      <c r="D350" s="1"/>
      <c r="E350" s="1"/>
      <c r="F350" s="2"/>
      <c r="G350" s="2"/>
      <c r="P350" s="4"/>
      <c r="W350" s="5"/>
      <c r="X350" s="5"/>
      <c r="Y350" s="5"/>
      <c r="Z350" s="5"/>
      <c r="AA350" s="5"/>
    </row>
    <row r="351" spans="1:27" ht="15.75" customHeight="1" x14ac:dyDescent="0.25">
      <c r="A351" s="1"/>
      <c r="B351" s="1"/>
      <c r="C351" s="1"/>
      <c r="D351" s="1"/>
      <c r="E351" s="1"/>
      <c r="F351" s="2"/>
      <c r="G351" s="2"/>
      <c r="P351" s="4"/>
      <c r="W351" s="5"/>
      <c r="X351" s="5"/>
      <c r="Y351" s="5"/>
      <c r="Z351" s="5"/>
      <c r="AA351" s="5"/>
    </row>
    <row r="352" spans="1:27" ht="15.75" customHeight="1" x14ac:dyDescent="0.25">
      <c r="A352" s="1"/>
      <c r="B352" s="1"/>
      <c r="C352" s="1"/>
      <c r="D352" s="1"/>
      <c r="E352" s="1"/>
      <c r="F352" s="2"/>
      <c r="G352" s="2"/>
      <c r="P352" s="4"/>
      <c r="W352" s="5"/>
      <c r="X352" s="5"/>
      <c r="Y352" s="5"/>
      <c r="Z352" s="5"/>
      <c r="AA352" s="5"/>
    </row>
    <row r="353" spans="1:27" ht="15.75" customHeight="1" x14ac:dyDescent="0.25">
      <c r="A353" s="1"/>
      <c r="B353" s="1"/>
      <c r="C353" s="1"/>
      <c r="D353" s="1"/>
      <c r="E353" s="1"/>
      <c r="F353" s="2"/>
      <c r="G353" s="2"/>
      <c r="P353" s="4"/>
      <c r="W353" s="5"/>
      <c r="X353" s="5"/>
      <c r="Y353" s="5"/>
      <c r="Z353" s="5"/>
      <c r="AA353" s="5"/>
    </row>
    <row r="354" spans="1:27" ht="15.75" customHeight="1" x14ac:dyDescent="0.25">
      <c r="A354" s="1"/>
      <c r="B354" s="1"/>
      <c r="C354" s="1"/>
      <c r="D354" s="1"/>
      <c r="E354" s="1"/>
      <c r="F354" s="2"/>
      <c r="G354" s="2"/>
      <c r="P354" s="4"/>
      <c r="W354" s="5"/>
      <c r="X354" s="5"/>
      <c r="Y354" s="5"/>
      <c r="Z354" s="5"/>
      <c r="AA354" s="5"/>
    </row>
    <row r="355" spans="1:27" ht="15.75" customHeight="1" x14ac:dyDescent="0.25">
      <c r="A355" s="1"/>
      <c r="B355" s="1"/>
      <c r="C355" s="1"/>
      <c r="D355" s="1"/>
      <c r="E355" s="1"/>
      <c r="F355" s="2"/>
      <c r="G355" s="2"/>
      <c r="P355" s="4"/>
      <c r="W355" s="5"/>
      <c r="X355" s="5"/>
      <c r="Y355" s="5"/>
      <c r="Z355" s="5"/>
      <c r="AA355" s="5"/>
    </row>
    <row r="356" spans="1:27" ht="15.75" customHeight="1" x14ac:dyDescent="0.25">
      <c r="A356" s="1"/>
      <c r="B356" s="1"/>
      <c r="C356" s="1"/>
      <c r="D356" s="1"/>
      <c r="E356" s="1"/>
      <c r="F356" s="2"/>
      <c r="G356" s="2"/>
      <c r="P356" s="4"/>
      <c r="W356" s="5"/>
      <c r="X356" s="5"/>
      <c r="Y356" s="5"/>
      <c r="Z356" s="5"/>
      <c r="AA356" s="5"/>
    </row>
    <row r="357" spans="1:27" ht="15.75" customHeight="1" x14ac:dyDescent="0.25">
      <c r="A357" s="1"/>
      <c r="B357" s="1"/>
      <c r="C357" s="1"/>
      <c r="D357" s="1"/>
      <c r="E357" s="1"/>
      <c r="F357" s="2"/>
      <c r="G357" s="2"/>
      <c r="P357" s="4"/>
      <c r="W357" s="5"/>
      <c r="X357" s="5"/>
      <c r="Y357" s="5"/>
      <c r="Z357" s="5"/>
      <c r="AA357" s="5"/>
    </row>
    <row r="358" spans="1:27" ht="15.75" customHeight="1" x14ac:dyDescent="0.25">
      <c r="A358" s="1"/>
      <c r="B358" s="1"/>
      <c r="C358" s="1"/>
      <c r="D358" s="1"/>
      <c r="E358" s="1"/>
      <c r="F358" s="2"/>
      <c r="G358" s="2"/>
      <c r="P358" s="4"/>
      <c r="W358" s="5"/>
      <c r="X358" s="5"/>
      <c r="Y358" s="5"/>
      <c r="Z358" s="5"/>
      <c r="AA358" s="5"/>
    </row>
    <row r="359" spans="1:27" ht="15.75" customHeight="1" x14ac:dyDescent="0.25">
      <c r="A359" s="1"/>
      <c r="B359" s="1"/>
      <c r="C359" s="1"/>
      <c r="D359" s="1"/>
      <c r="E359" s="1"/>
      <c r="F359" s="2"/>
      <c r="G359" s="2"/>
      <c r="P359" s="4"/>
      <c r="W359" s="5"/>
      <c r="X359" s="5"/>
      <c r="Y359" s="5"/>
      <c r="Z359" s="5"/>
      <c r="AA359" s="5"/>
    </row>
    <row r="360" spans="1:27" ht="15.75" customHeight="1" x14ac:dyDescent="0.25">
      <c r="A360" s="1"/>
      <c r="B360" s="1"/>
      <c r="C360" s="1"/>
      <c r="D360" s="1"/>
      <c r="E360" s="1"/>
      <c r="F360" s="2"/>
      <c r="G360" s="2"/>
      <c r="P360" s="4"/>
      <c r="W360" s="5"/>
      <c r="X360" s="5"/>
      <c r="Y360" s="5"/>
      <c r="Z360" s="5"/>
      <c r="AA360" s="5"/>
    </row>
    <row r="361" spans="1:27" ht="15.75" customHeight="1" x14ac:dyDescent="0.25">
      <c r="A361" s="1"/>
      <c r="B361" s="1"/>
      <c r="C361" s="1"/>
      <c r="D361" s="1"/>
      <c r="E361" s="1"/>
      <c r="F361" s="2"/>
      <c r="G361" s="2"/>
      <c r="P361" s="4"/>
      <c r="W361" s="5"/>
      <c r="X361" s="5"/>
      <c r="Y361" s="5"/>
      <c r="Z361" s="5"/>
      <c r="AA361" s="5"/>
    </row>
    <row r="362" spans="1:27" ht="15.75" customHeight="1" x14ac:dyDescent="0.25">
      <c r="A362" s="1"/>
      <c r="B362" s="1"/>
      <c r="C362" s="1"/>
      <c r="D362" s="1"/>
      <c r="E362" s="1"/>
      <c r="F362" s="2"/>
      <c r="G362" s="2"/>
      <c r="P362" s="4"/>
      <c r="W362" s="5"/>
      <c r="X362" s="5"/>
      <c r="Y362" s="5"/>
      <c r="Z362" s="5"/>
      <c r="AA362" s="5"/>
    </row>
    <row r="363" spans="1:27" ht="15.75" customHeight="1" x14ac:dyDescent="0.25">
      <c r="A363" s="1"/>
      <c r="B363" s="1"/>
      <c r="C363" s="1"/>
      <c r="D363" s="1"/>
      <c r="E363" s="1"/>
      <c r="F363" s="2"/>
      <c r="G363" s="2"/>
      <c r="P363" s="4"/>
      <c r="W363" s="5"/>
      <c r="X363" s="5"/>
      <c r="Y363" s="5"/>
      <c r="Z363" s="5"/>
      <c r="AA363" s="5"/>
    </row>
    <row r="364" spans="1:27" ht="15.75" customHeight="1" x14ac:dyDescent="0.25">
      <c r="A364" s="1"/>
      <c r="B364" s="1"/>
      <c r="C364" s="1"/>
      <c r="D364" s="1"/>
      <c r="E364" s="1"/>
      <c r="F364" s="2"/>
      <c r="G364" s="2"/>
      <c r="P364" s="4"/>
      <c r="W364" s="5"/>
      <c r="X364" s="5"/>
      <c r="Y364" s="5"/>
      <c r="Z364" s="5"/>
      <c r="AA364" s="5"/>
    </row>
    <row r="365" spans="1:27" ht="15.75" customHeight="1" x14ac:dyDescent="0.25">
      <c r="A365" s="1"/>
      <c r="B365" s="1"/>
      <c r="C365" s="1"/>
      <c r="D365" s="1"/>
      <c r="E365" s="1"/>
      <c r="F365" s="2"/>
      <c r="G365" s="2"/>
      <c r="P365" s="4"/>
      <c r="W365" s="5"/>
      <c r="X365" s="5"/>
      <c r="Y365" s="5"/>
      <c r="Z365" s="5"/>
      <c r="AA365" s="5"/>
    </row>
    <row r="366" spans="1:27" ht="15.75" customHeight="1" x14ac:dyDescent="0.25">
      <c r="A366" s="1"/>
      <c r="B366" s="1"/>
      <c r="C366" s="1"/>
      <c r="D366" s="1"/>
      <c r="E366" s="1"/>
      <c r="F366" s="2"/>
      <c r="G366" s="2"/>
      <c r="P366" s="4"/>
      <c r="W366" s="5"/>
      <c r="X366" s="5"/>
      <c r="Y366" s="5"/>
      <c r="Z366" s="5"/>
      <c r="AA366" s="5"/>
    </row>
    <row r="367" spans="1:27" ht="15.75" customHeight="1" x14ac:dyDescent="0.25">
      <c r="A367" s="1"/>
      <c r="B367" s="1"/>
      <c r="C367" s="1"/>
      <c r="D367" s="1"/>
      <c r="E367" s="1"/>
      <c r="F367" s="2"/>
      <c r="G367" s="2"/>
      <c r="P367" s="4"/>
      <c r="W367" s="5"/>
      <c r="X367" s="5"/>
      <c r="Y367" s="5"/>
      <c r="Z367" s="5"/>
      <c r="AA367" s="5"/>
    </row>
    <row r="368" spans="1:27" ht="15.75" customHeight="1" x14ac:dyDescent="0.25">
      <c r="A368" s="1"/>
      <c r="B368" s="1"/>
      <c r="C368" s="1"/>
      <c r="D368" s="1"/>
      <c r="E368" s="1"/>
      <c r="F368" s="2"/>
      <c r="G368" s="2"/>
      <c r="P368" s="4"/>
      <c r="W368" s="5"/>
      <c r="X368" s="5"/>
      <c r="Y368" s="5"/>
      <c r="Z368" s="5"/>
      <c r="AA368" s="5"/>
    </row>
    <row r="369" spans="1:27" ht="15.75" customHeight="1" x14ac:dyDescent="0.25">
      <c r="A369" s="1"/>
      <c r="B369" s="1"/>
      <c r="C369" s="1"/>
      <c r="D369" s="1"/>
      <c r="E369" s="1"/>
      <c r="F369" s="2"/>
      <c r="G369" s="2"/>
      <c r="P369" s="4"/>
      <c r="W369" s="5"/>
      <c r="X369" s="5"/>
      <c r="Y369" s="5"/>
      <c r="Z369" s="5"/>
      <c r="AA369" s="5"/>
    </row>
    <row r="370" spans="1:27" ht="15.75" customHeight="1" x14ac:dyDescent="0.25">
      <c r="A370" s="1"/>
      <c r="B370" s="1"/>
      <c r="C370" s="1"/>
      <c r="D370" s="1"/>
      <c r="E370" s="1"/>
      <c r="F370" s="2"/>
      <c r="G370" s="2"/>
      <c r="P370" s="4"/>
      <c r="W370" s="5"/>
      <c r="X370" s="5"/>
      <c r="Y370" s="5"/>
      <c r="Z370" s="5"/>
      <c r="AA370" s="5"/>
    </row>
    <row r="371" spans="1:27" ht="15.75" customHeight="1" x14ac:dyDescent="0.25">
      <c r="A371" s="1"/>
      <c r="B371" s="1"/>
      <c r="C371" s="1"/>
      <c r="D371" s="1"/>
      <c r="E371" s="1"/>
      <c r="F371" s="2"/>
      <c r="G371" s="2"/>
      <c r="P371" s="4"/>
      <c r="W371" s="5"/>
      <c r="X371" s="5"/>
      <c r="Y371" s="5"/>
      <c r="Z371" s="5"/>
      <c r="AA371" s="5"/>
    </row>
    <row r="372" spans="1:27" ht="15.75" customHeight="1" x14ac:dyDescent="0.25">
      <c r="A372" s="1"/>
      <c r="B372" s="1"/>
      <c r="C372" s="1"/>
      <c r="D372" s="1"/>
      <c r="E372" s="1"/>
      <c r="F372" s="2"/>
      <c r="G372" s="2"/>
      <c r="P372" s="4"/>
      <c r="W372" s="5"/>
      <c r="X372" s="5"/>
      <c r="Y372" s="5"/>
      <c r="Z372" s="5"/>
      <c r="AA372" s="5"/>
    </row>
    <row r="373" spans="1:27" ht="15.75" customHeight="1" x14ac:dyDescent="0.25">
      <c r="A373" s="1"/>
      <c r="B373" s="1"/>
      <c r="C373" s="1"/>
      <c r="D373" s="1"/>
      <c r="E373" s="1"/>
      <c r="F373" s="2"/>
      <c r="G373" s="2"/>
      <c r="P373" s="4"/>
      <c r="W373" s="5"/>
      <c r="X373" s="5"/>
      <c r="Y373" s="5"/>
      <c r="Z373" s="5"/>
      <c r="AA373" s="5"/>
    </row>
    <row r="374" spans="1:27" ht="15.75" customHeight="1" x14ac:dyDescent="0.25">
      <c r="A374" s="1"/>
      <c r="B374" s="1"/>
      <c r="C374" s="1"/>
      <c r="D374" s="1"/>
      <c r="E374" s="1"/>
      <c r="F374" s="2"/>
      <c r="G374" s="2"/>
      <c r="P374" s="4"/>
      <c r="W374" s="5"/>
      <c r="X374" s="5"/>
      <c r="Y374" s="5"/>
      <c r="Z374" s="5"/>
      <c r="AA374" s="5"/>
    </row>
    <row r="375" spans="1:27" ht="15.75" customHeight="1" x14ac:dyDescent="0.25">
      <c r="A375" s="1"/>
      <c r="B375" s="1"/>
      <c r="C375" s="1"/>
      <c r="D375" s="1"/>
      <c r="E375" s="1"/>
      <c r="F375" s="2"/>
      <c r="G375" s="2"/>
      <c r="P375" s="4"/>
      <c r="W375" s="5"/>
      <c r="X375" s="5"/>
      <c r="Y375" s="5"/>
      <c r="Z375" s="5"/>
      <c r="AA375" s="5"/>
    </row>
    <row r="376" spans="1:27" ht="15.75" customHeight="1" x14ac:dyDescent="0.25">
      <c r="A376" s="1"/>
      <c r="B376" s="1"/>
      <c r="C376" s="1"/>
      <c r="D376" s="1"/>
      <c r="E376" s="1"/>
      <c r="F376" s="2"/>
      <c r="G376" s="2"/>
      <c r="P376" s="4"/>
      <c r="W376" s="5"/>
      <c r="X376" s="5"/>
      <c r="Y376" s="5"/>
      <c r="Z376" s="5"/>
      <c r="AA376" s="5"/>
    </row>
    <row r="377" spans="1:27" ht="15.75" customHeight="1" x14ac:dyDescent="0.25">
      <c r="A377" s="1"/>
      <c r="B377" s="1"/>
      <c r="C377" s="1"/>
      <c r="D377" s="1"/>
      <c r="E377" s="1"/>
      <c r="F377" s="2"/>
      <c r="G377" s="2"/>
      <c r="P377" s="4"/>
      <c r="W377" s="5"/>
      <c r="X377" s="5"/>
      <c r="Y377" s="5"/>
      <c r="Z377" s="5"/>
      <c r="AA377" s="5"/>
    </row>
    <row r="378" spans="1:27" ht="15.75" customHeight="1" x14ac:dyDescent="0.25">
      <c r="A378" s="1"/>
      <c r="B378" s="1"/>
      <c r="C378" s="1"/>
      <c r="D378" s="1"/>
      <c r="E378" s="1"/>
      <c r="F378" s="2"/>
      <c r="G378" s="2"/>
      <c r="P378" s="4"/>
      <c r="W378" s="5"/>
      <c r="X378" s="5"/>
      <c r="Y378" s="5"/>
      <c r="Z378" s="5"/>
      <c r="AA378" s="5"/>
    </row>
    <row r="379" spans="1:27" ht="15.75" customHeight="1" x14ac:dyDescent="0.25">
      <c r="A379" s="1"/>
      <c r="B379" s="1"/>
      <c r="C379" s="1"/>
      <c r="D379" s="1"/>
      <c r="E379" s="1"/>
      <c r="F379" s="2"/>
      <c r="G379" s="2"/>
      <c r="P379" s="4"/>
      <c r="W379" s="5"/>
      <c r="X379" s="5"/>
      <c r="Y379" s="5"/>
      <c r="Z379" s="5"/>
      <c r="AA379" s="5"/>
    </row>
    <row r="380" spans="1:27" ht="15.75" customHeight="1" x14ac:dyDescent="0.25">
      <c r="A380" s="1"/>
      <c r="B380" s="1"/>
      <c r="C380" s="1"/>
      <c r="D380" s="1"/>
      <c r="E380" s="1"/>
      <c r="F380" s="2"/>
      <c r="G380" s="2"/>
      <c r="P380" s="4"/>
      <c r="W380" s="5"/>
      <c r="X380" s="5"/>
      <c r="Y380" s="5"/>
      <c r="Z380" s="5"/>
      <c r="AA380" s="5"/>
    </row>
    <row r="381" spans="1:27" ht="15.75" customHeight="1" x14ac:dyDescent="0.25">
      <c r="A381" s="1"/>
      <c r="B381" s="1"/>
      <c r="C381" s="1"/>
      <c r="D381" s="1"/>
      <c r="E381" s="1"/>
      <c r="F381" s="2"/>
      <c r="G381" s="2"/>
      <c r="P381" s="4"/>
      <c r="W381" s="5"/>
      <c r="X381" s="5"/>
      <c r="Y381" s="5"/>
      <c r="Z381" s="5"/>
      <c r="AA381" s="5"/>
    </row>
    <row r="382" spans="1:27" ht="15.75" customHeight="1" x14ac:dyDescent="0.25">
      <c r="A382" s="1"/>
      <c r="B382" s="1"/>
      <c r="C382" s="1"/>
      <c r="D382" s="1"/>
      <c r="E382" s="1"/>
      <c r="F382" s="2"/>
      <c r="G382" s="2"/>
      <c r="P382" s="4"/>
      <c r="W382" s="5"/>
      <c r="X382" s="5"/>
      <c r="Y382" s="5"/>
      <c r="Z382" s="5"/>
      <c r="AA382" s="5"/>
    </row>
    <row r="383" spans="1:27" ht="15.75" customHeight="1" x14ac:dyDescent="0.25">
      <c r="A383" s="1"/>
      <c r="B383" s="1"/>
      <c r="C383" s="1"/>
      <c r="D383" s="1"/>
      <c r="E383" s="1"/>
      <c r="F383" s="2"/>
      <c r="G383" s="2"/>
      <c r="P383" s="4"/>
      <c r="W383" s="5"/>
      <c r="X383" s="5"/>
      <c r="Y383" s="5"/>
      <c r="Z383" s="5"/>
      <c r="AA383" s="5"/>
    </row>
    <row r="384" spans="1:27" ht="15.75" customHeight="1" x14ac:dyDescent="0.25">
      <c r="A384" s="1"/>
      <c r="B384" s="1"/>
      <c r="C384" s="1"/>
      <c r="D384" s="1"/>
      <c r="E384" s="1"/>
      <c r="F384" s="2"/>
      <c r="G384" s="2"/>
      <c r="P384" s="4"/>
      <c r="W384" s="5"/>
      <c r="X384" s="5"/>
      <c r="Y384" s="5"/>
      <c r="Z384" s="5"/>
      <c r="AA384" s="5"/>
    </row>
    <row r="385" spans="1:27" ht="15.75" customHeight="1" x14ac:dyDescent="0.25">
      <c r="A385" s="1"/>
      <c r="B385" s="1"/>
      <c r="C385" s="1"/>
      <c r="D385" s="1"/>
      <c r="E385" s="1"/>
      <c r="F385" s="2"/>
      <c r="G385" s="2"/>
      <c r="P385" s="4"/>
      <c r="W385" s="5"/>
      <c r="X385" s="5"/>
      <c r="Y385" s="5"/>
      <c r="Z385" s="5"/>
      <c r="AA385" s="5"/>
    </row>
    <row r="386" spans="1:27" ht="15.75" customHeight="1" x14ac:dyDescent="0.25">
      <c r="A386" s="1"/>
      <c r="B386" s="1"/>
      <c r="C386" s="1"/>
      <c r="D386" s="1"/>
      <c r="E386" s="1"/>
      <c r="F386" s="2"/>
      <c r="G386" s="2"/>
      <c r="P386" s="4"/>
      <c r="W386" s="5"/>
      <c r="X386" s="5"/>
      <c r="Y386" s="5"/>
      <c r="Z386" s="5"/>
      <c r="AA386" s="5"/>
    </row>
    <row r="387" spans="1:27" ht="15.75" customHeight="1" x14ac:dyDescent="0.25">
      <c r="A387" s="1"/>
      <c r="B387" s="1"/>
      <c r="C387" s="1"/>
      <c r="D387" s="1"/>
      <c r="E387" s="1"/>
      <c r="F387" s="2"/>
      <c r="G387" s="2"/>
      <c r="P387" s="4"/>
      <c r="W387" s="5"/>
      <c r="X387" s="5"/>
      <c r="Y387" s="5"/>
      <c r="Z387" s="5"/>
      <c r="AA387" s="5"/>
    </row>
    <row r="388" spans="1:27" ht="15.75" customHeight="1" x14ac:dyDescent="0.25">
      <c r="A388" s="1"/>
      <c r="B388" s="1"/>
      <c r="C388" s="1"/>
      <c r="D388" s="1"/>
      <c r="E388" s="1"/>
      <c r="F388" s="2"/>
      <c r="G388" s="2"/>
      <c r="P388" s="4"/>
      <c r="W388" s="5"/>
      <c r="X388" s="5"/>
      <c r="Y388" s="5"/>
      <c r="Z388" s="5"/>
      <c r="AA388" s="5"/>
    </row>
    <row r="389" spans="1:27" ht="15.75" customHeight="1" x14ac:dyDescent="0.25">
      <c r="A389" s="1"/>
      <c r="B389" s="1"/>
      <c r="C389" s="1"/>
      <c r="D389" s="1"/>
      <c r="E389" s="1"/>
      <c r="F389" s="2"/>
      <c r="G389" s="2"/>
      <c r="P389" s="4"/>
      <c r="W389" s="5"/>
      <c r="X389" s="5"/>
      <c r="Y389" s="5"/>
      <c r="Z389" s="5"/>
      <c r="AA389" s="5"/>
    </row>
    <row r="390" spans="1:27" ht="15.75" customHeight="1" x14ac:dyDescent="0.25">
      <c r="A390" s="1"/>
      <c r="B390" s="1"/>
      <c r="C390" s="1"/>
      <c r="D390" s="1"/>
      <c r="E390" s="1"/>
      <c r="F390" s="2"/>
      <c r="G390" s="2"/>
      <c r="P390" s="4"/>
      <c r="W390" s="5"/>
      <c r="X390" s="5"/>
      <c r="Y390" s="5"/>
      <c r="Z390" s="5"/>
      <c r="AA390" s="5"/>
    </row>
    <row r="391" spans="1:27" ht="15.75" customHeight="1" x14ac:dyDescent="0.25">
      <c r="A391" s="1"/>
      <c r="B391" s="1"/>
      <c r="C391" s="1"/>
      <c r="D391" s="1"/>
      <c r="E391" s="1"/>
      <c r="F391" s="2"/>
      <c r="G391" s="2"/>
      <c r="P391" s="4"/>
      <c r="W391" s="5"/>
      <c r="X391" s="5"/>
      <c r="Y391" s="5"/>
      <c r="Z391" s="5"/>
      <c r="AA391" s="5"/>
    </row>
    <row r="392" spans="1:27" ht="15.75" customHeight="1" x14ac:dyDescent="0.25">
      <c r="A392" s="1"/>
      <c r="B392" s="1"/>
      <c r="C392" s="1"/>
      <c r="D392" s="1"/>
      <c r="E392" s="1"/>
      <c r="F392" s="2"/>
      <c r="G392" s="2"/>
      <c r="P392" s="4"/>
      <c r="W392" s="5"/>
      <c r="X392" s="5"/>
      <c r="Y392" s="5"/>
      <c r="Z392" s="5"/>
      <c r="AA392" s="5"/>
    </row>
    <row r="393" spans="1:27" ht="15.75" customHeight="1" x14ac:dyDescent="0.25">
      <c r="A393" s="1"/>
      <c r="B393" s="1"/>
      <c r="C393" s="1"/>
      <c r="D393" s="1"/>
      <c r="E393" s="1"/>
      <c r="F393" s="2"/>
      <c r="G393" s="2"/>
      <c r="P393" s="4"/>
      <c r="W393" s="5"/>
      <c r="X393" s="5"/>
      <c r="Y393" s="5"/>
      <c r="Z393" s="5"/>
      <c r="AA393" s="5"/>
    </row>
    <row r="394" spans="1:27" ht="15.75" customHeight="1" x14ac:dyDescent="0.25">
      <c r="A394" s="1"/>
      <c r="B394" s="1"/>
      <c r="C394" s="1"/>
      <c r="D394" s="1"/>
      <c r="E394" s="1"/>
      <c r="F394" s="2"/>
      <c r="G394" s="2"/>
      <c r="P394" s="4"/>
      <c r="W394" s="5"/>
      <c r="X394" s="5"/>
      <c r="Y394" s="5"/>
      <c r="Z394" s="5"/>
      <c r="AA394" s="5"/>
    </row>
    <row r="395" spans="1:27" ht="15.75" customHeight="1" x14ac:dyDescent="0.25">
      <c r="A395" s="1"/>
      <c r="B395" s="1"/>
      <c r="C395" s="1"/>
      <c r="D395" s="1"/>
      <c r="E395" s="1"/>
      <c r="F395" s="2"/>
      <c r="G395" s="2"/>
      <c r="P395" s="4"/>
      <c r="W395" s="5"/>
      <c r="X395" s="5"/>
      <c r="Y395" s="5"/>
      <c r="Z395" s="5"/>
      <c r="AA395" s="5"/>
    </row>
    <row r="396" spans="1:27" ht="15.75" customHeight="1" x14ac:dyDescent="0.25">
      <c r="A396" s="1"/>
      <c r="B396" s="1"/>
      <c r="C396" s="1"/>
      <c r="D396" s="1"/>
      <c r="E396" s="1"/>
      <c r="F396" s="2"/>
      <c r="G396" s="2"/>
      <c r="P396" s="4"/>
      <c r="W396" s="5"/>
      <c r="X396" s="5"/>
      <c r="Y396" s="5"/>
      <c r="Z396" s="5"/>
      <c r="AA396" s="5"/>
    </row>
    <row r="397" spans="1:27" ht="15.75" customHeight="1" x14ac:dyDescent="0.25">
      <c r="A397" s="1"/>
      <c r="B397" s="1"/>
      <c r="C397" s="1"/>
      <c r="D397" s="1"/>
      <c r="E397" s="1"/>
      <c r="F397" s="2"/>
      <c r="G397" s="2"/>
      <c r="P397" s="4"/>
      <c r="W397" s="5"/>
      <c r="X397" s="5"/>
      <c r="Y397" s="5"/>
      <c r="Z397" s="5"/>
      <c r="AA397" s="5"/>
    </row>
    <row r="398" spans="1:27" ht="15.75" customHeight="1" x14ac:dyDescent="0.25">
      <c r="A398" s="1"/>
      <c r="B398" s="1"/>
      <c r="C398" s="1"/>
      <c r="D398" s="1"/>
      <c r="E398" s="1"/>
      <c r="F398" s="2"/>
      <c r="G398" s="2"/>
      <c r="P398" s="4"/>
      <c r="W398" s="5"/>
      <c r="X398" s="5"/>
      <c r="Y398" s="5"/>
      <c r="Z398" s="5"/>
      <c r="AA398" s="5"/>
    </row>
    <row r="399" spans="1:27" ht="15.75" customHeight="1" x14ac:dyDescent="0.25">
      <c r="A399" s="1"/>
      <c r="B399" s="1"/>
      <c r="C399" s="1"/>
      <c r="D399" s="1"/>
      <c r="E399" s="1"/>
      <c r="F399" s="2"/>
      <c r="G399" s="2"/>
      <c r="P399" s="4"/>
      <c r="W399" s="5"/>
      <c r="X399" s="5"/>
      <c r="Y399" s="5"/>
      <c r="Z399" s="5"/>
      <c r="AA399" s="5"/>
    </row>
    <row r="400" spans="1:27" ht="15.75" customHeight="1" x14ac:dyDescent="0.25">
      <c r="A400" s="1"/>
      <c r="B400" s="1"/>
      <c r="C400" s="1"/>
      <c r="D400" s="1"/>
      <c r="E400" s="1"/>
      <c r="F400" s="2"/>
      <c r="G400" s="2"/>
      <c r="P400" s="4"/>
      <c r="W400" s="5"/>
      <c r="X400" s="5"/>
      <c r="Y400" s="5"/>
      <c r="Z400" s="5"/>
      <c r="AA400" s="5"/>
    </row>
    <row r="401" spans="1:27" ht="15.75" customHeight="1" x14ac:dyDescent="0.25">
      <c r="A401" s="1"/>
      <c r="B401" s="1"/>
      <c r="C401" s="1"/>
      <c r="D401" s="1"/>
      <c r="E401" s="1"/>
      <c r="F401" s="2"/>
      <c r="G401" s="2"/>
      <c r="P401" s="4"/>
      <c r="W401" s="5"/>
      <c r="X401" s="5"/>
      <c r="Y401" s="5"/>
      <c r="Z401" s="5"/>
      <c r="AA401" s="5"/>
    </row>
    <row r="402" spans="1:27" ht="15.75" customHeight="1" x14ac:dyDescent="0.25">
      <c r="A402" s="1"/>
      <c r="B402" s="1"/>
      <c r="C402" s="1"/>
      <c r="D402" s="1"/>
      <c r="E402" s="1"/>
      <c r="F402" s="2"/>
      <c r="G402" s="2"/>
      <c r="P402" s="4"/>
      <c r="W402" s="5"/>
      <c r="X402" s="5"/>
      <c r="Y402" s="5"/>
      <c r="Z402" s="5"/>
      <c r="AA402" s="5"/>
    </row>
    <row r="403" spans="1:27" ht="15.75" customHeight="1" x14ac:dyDescent="0.25">
      <c r="A403" s="1"/>
      <c r="B403" s="1"/>
      <c r="C403" s="1"/>
      <c r="D403" s="1"/>
      <c r="E403" s="1"/>
      <c r="F403" s="2"/>
      <c r="G403" s="2"/>
      <c r="P403" s="4"/>
      <c r="W403" s="5"/>
      <c r="X403" s="5"/>
      <c r="Y403" s="5"/>
      <c r="Z403" s="5"/>
      <c r="AA403" s="5"/>
    </row>
    <row r="404" spans="1:27" ht="15.75" customHeight="1" x14ac:dyDescent="0.25">
      <c r="A404" s="1"/>
      <c r="B404" s="1"/>
      <c r="C404" s="1"/>
      <c r="D404" s="1"/>
      <c r="E404" s="1"/>
      <c r="F404" s="2"/>
      <c r="G404" s="2"/>
      <c r="P404" s="4"/>
      <c r="W404" s="5"/>
      <c r="X404" s="5"/>
      <c r="Y404" s="5"/>
      <c r="Z404" s="5"/>
      <c r="AA404" s="5"/>
    </row>
    <row r="405" spans="1:27" ht="15.75" customHeight="1" x14ac:dyDescent="0.25">
      <c r="A405" s="1"/>
      <c r="B405" s="1"/>
      <c r="C405" s="1"/>
      <c r="D405" s="1"/>
      <c r="E405" s="1"/>
      <c r="F405" s="2"/>
      <c r="G405" s="2"/>
      <c r="P405" s="4"/>
      <c r="W405" s="5"/>
      <c r="X405" s="5"/>
      <c r="Y405" s="5"/>
      <c r="Z405" s="5"/>
      <c r="AA405" s="5"/>
    </row>
    <row r="406" spans="1:27" ht="15.75" customHeight="1" x14ac:dyDescent="0.25">
      <c r="A406" s="1"/>
      <c r="B406" s="1"/>
      <c r="C406" s="1"/>
      <c r="D406" s="1"/>
      <c r="E406" s="1"/>
      <c r="F406" s="2"/>
      <c r="G406" s="2"/>
      <c r="P406" s="4"/>
      <c r="W406" s="5"/>
      <c r="X406" s="5"/>
      <c r="Y406" s="5"/>
      <c r="Z406" s="5"/>
      <c r="AA406" s="5"/>
    </row>
    <row r="407" spans="1:27" ht="15.75" customHeight="1" x14ac:dyDescent="0.25">
      <c r="A407" s="1"/>
      <c r="B407" s="1"/>
      <c r="C407" s="1"/>
      <c r="D407" s="1"/>
      <c r="E407" s="1"/>
      <c r="F407" s="2"/>
      <c r="G407" s="2"/>
      <c r="P407" s="4"/>
      <c r="W407" s="5"/>
      <c r="X407" s="5"/>
      <c r="Y407" s="5"/>
      <c r="Z407" s="5"/>
      <c r="AA407" s="5"/>
    </row>
    <row r="408" spans="1:27" ht="15.75" customHeight="1" x14ac:dyDescent="0.25">
      <c r="A408" s="1"/>
      <c r="B408" s="1"/>
      <c r="C408" s="1"/>
      <c r="D408" s="1"/>
      <c r="E408" s="1"/>
      <c r="F408" s="2"/>
      <c r="G408" s="2"/>
      <c r="P408" s="4"/>
      <c r="W408" s="5"/>
      <c r="X408" s="5"/>
      <c r="Y408" s="5"/>
      <c r="Z408" s="5"/>
      <c r="AA408" s="5"/>
    </row>
    <row r="409" spans="1:27" ht="15.75" customHeight="1" x14ac:dyDescent="0.25">
      <c r="A409" s="1"/>
      <c r="B409" s="1"/>
      <c r="C409" s="1"/>
      <c r="D409" s="1"/>
      <c r="E409" s="1"/>
      <c r="F409" s="2"/>
      <c r="G409" s="2"/>
      <c r="P409" s="4"/>
      <c r="W409" s="5"/>
      <c r="X409" s="5"/>
      <c r="Y409" s="5"/>
      <c r="Z409" s="5"/>
      <c r="AA409" s="5"/>
    </row>
    <row r="410" spans="1:27" ht="15.75" customHeight="1" x14ac:dyDescent="0.25">
      <c r="A410" s="1"/>
      <c r="B410" s="1"/>
      <c r="C410" s="1"/>
      <c r="D410" s="1"/>
      <c r="E410" s="1"/>
      <c r="F410" s="2"/>
      <c r="G410" s="2"/>
      <c r="P410" s="4"/>
      <c r="W410" s="5"/>
      <c r="X410" s="5"/>
      <c r="Y410" s="5"/>
      <c r="Z410" s="5"/>
      <c r="AA410" s="5"/>
    </row>
    <row r="411" spans="1:27" ht="15.75" customHeight="1" x14ac:dyDescent="0.25">
      <c r="A411" s="1"/>
      <c r="B411" s="1"/>
      <c r="C411" s="1"/>
      <c r="D411" s="1"/>
      <c r="E411" s="1"/>
      <c r="F411" s="2"/>
      <c r="G411" s="2"/>
      <c r="P411" s="4"/>
      <c r="W411" s="5"/>
      <c r="X411" s="5"/>
      <c r="Y411" s="5"/>
      <c r="Z411" s="5"/>
      <c r="AA411" s="5"/>
    </row>
    <row r="412" spans="1:27" ht="15.75" customHeight="1" x14ac:dyDescent="0.25">
      <c r="A412" s="1"/>
      <c r="B412" s="1"/>
      <c r="C412" s="1"/>
      <c r="D412" s="1"/>
      <c r="E412" s="1"/>
      <c r="F412" s="2"/>
      <c r="G412" s="2"/>
      <c r="P412" s="4"/>
      <c r="W412" s="5"/>
      <c r="X412" s="5"/>
      <c r="Y412" s="5"/>
      <c r="Z412" s="5"/>
      <c r="AA412" s="5"/>
    </row>
    <row r="413" spans="1:27" ht="15.75" customHeight="1" x14ac:dyDescent="0.25">
      <c r="A413" s="1"/>
      <c r="B413" s="1"/>
      <c r="C413" s="1"/>
      <c r="D413" s="1"/>
      <c r="E413" s="1"/>
      <c r="F413" s="2"/>
      <c r="G413" s="2"/>
      <c r="P413" s="4"/>
      <c r="W413" s="5"/>
      <c r="X413" s="5"/>
      <c r="Y413" s="5"/>
      <c r="Z413" s="5"/>
      <c r="AA413" s="5"/>
    </row>
    <row r="414" spans="1:27" ht="15.75" customHeight="1" x14ac:dyDescent="0.25">
      <c r="A414" s="1"/>
      <c r="B414" s="1"/>
      <c r="C414" s="1"/>
      <c r="D414" s="1"/>
      <c r="E414" s="1"/>
      <c r="F414" s="2"/>
      <c r="G414" s="2"/>
      <c r="P414" s="4"/>
      <c r="W414" s="5"/>
      <c r="X414" s="5"/>
      <c r="Y414" s="5"/>
      <c r="Z414" s="5"/>
      <c r="AA414" s="5"/>
    </row>
    <row r="415" spans="1:27" ht="15.75" customHeight="1" x14ac:dyDescent="0.25">
      <c r="A415" s="1"/>
      <c r="B415" s="1"/>
      <c r="C415" s="1"/>
      <c r="D415" s="1"/>
      <c r="E415" s="1"/>
      <c r="F415" s="2"/>
      <c r="G415" s="2"/>
      <c r="P415" s="4"/>
      <c r="W415" s="5"/>
      <c r="X415" s="5"/>
      <c r="Y415" s="5"/>
      <c r="Z415" s="5"/>
      <c r="AA415" s="5"/>
    </row>
    <row r="416" spans="1:27" ht="15.75" customHeight="1" x14ac:dyDescent="0.25">
      <c r="A416" s="1"/>
      <c r="B416" s="1"/>
      <c r="C416" s="1"/>
      <c r="D416" s="1"/>
      <c r="E416" s="1"/>
      <c r="F416" s="2"/>
      <c r="G416" s="2"/>
      <c r="P416" s="4"/>
      <c r="W416" s="5"/>
      <c r="X416" s="5"/>
      <c r="Y416" s="5"/>
      <c r="Z416" s="5"/>
      <c r="AA416" s="5"/>
    </row>
    <row r="417" spans="1:27" ht="15.75" customHeight="1" x14ac:dyDescent="0.25">
      <c r="A417" s="1"/>
      <c r="B417" s="1"/>
      <c r="C417" s="1"/>
      <c r="D417" s="1"/>
      <c r="E417" s="1"/>
      <c r="F417" s="2"/>
      <c r="G417" s="2"/>
      <c r="P417" s="4"/>
      <c r="W417" s="5"/>
      <c r="X417" s="5"/>
      <c r="Y417" s="5"/>
      <c r="Z417" s="5"/>
      <c r="AA417" s="5"/>
    </row>
    <row r="418" spans="1:27" ht="15.75" customHeight="1" x14ac:dyDescent="0.25">
      <c r="A418" s="1"/>
      <c r="B418" s="1"/>
      <c r="C418" s="1"/>
      <c r="D418" s="1"/>
      <c r="E418" s="1"/>
      <c r="F418" s="2"/>
      <c r="G418" s="2"/>
      <c r="P418" s="4"/>
      <c r="W418" s="5"/>
      <c r="X418" s="5"/>
      <c r="Y418" s="5"/>
      <c r="Z418" s="5"/>
      <c r="AA418" s="5"/>
    </row>
    <row r="419" spans="1:27" ht="15.75" customHeight="1" x14ac:dyDescent="0.25">
      <c r="A419" s="1"/>
      <c r="B419" s="1"/>
      <c r="C419" s="1"/>
      <c r="D419" s="1"/>
      <c r="E419" s="1"/>
      <c r="F419" s="2"/>
      <c r="G419" s="2"/>
      <c r="P419" s="4"/>
      <c r="W419" s="5"/>
      <c r="X419" s="5"/>
      <c r="Y419" s="5"/>
      <c r="Z419" s="5"/>
      <c r="AA419" s="5"/>
    </row>
    <row r="420" spans="1:27" ht="15.75" customHeight="1" x14ac:dyDescent="0.25">
      <c r="A420" s="1"/>
      <c r="B420" s="1"/>
      <c r="C420" s="1"/>
      <c r="D420" s="1"/>
      <c r="E420" s="1"/>
      <c r="F420" s="2"/>
      <c r="G420" s="2"/>
      <c r="P420" s="4"/>
      <c r="W420" s="5"/>
      <c r="X420" s="5"/>
      <c r="Y420" s="5"/>
      <c r="Z420" s="5"/>
      <c r="AA420" s="5"/>
    </row>
    <row r="421" spans="1:27" ht="15.75" customHeight="1" x14ac:dyDescent="0.25">
      <c r="A421" s="1"/>
      <c r="B421" s="1"/>
      <c r="C421" s="1"/>
      <c r="D421" s="1"/>
      <c r="E421" s="1"/>
      <c r="F421" s="2"/>
      <c r="G421" s="2"/>
      <c r="P421" s="4"/>
      <c r="W421" s="5"/>
      <c r="X421" s="5"/>
      <c r="Y421" s="5"/>
      <c r="Z421" s="5"/>
      <c r="AA421" s="5"/>
    </row>
    <row r="422" spans="1:27" ht="15.75" customHeight="1" x14ac:dyDescent="0.25">
      <c r="A422" s="1"/>
      <c r="B422" s="1"/>
      <c r="C422" s="1"/>
      <c r="D422" s="1"/>
      <c r="E422" s="1"/>
      <c r="F422" s="2"/>
      <c r="G422" s="2"/>
      <c r="P422" s="4"/>
      <c r="W422" s="5"/>
      <c r="X422" s="5"/>
      <c r="Y422" s="5"/>
      <c r="Z422" s="5"/>
      <c r="AA422" s="5"/>
    </row>
    <row r="423" spans="1:27" ht="15.75" customHeight="1" x14ac:dyDescent="0.25">
      <c r="A423" s="1"/>
      <c r="B423" s="1"/>
      <c r="C423" s="1"/>
      <c r="D423" s="1"/>
      <c r="E423" s="1"/>
      <c r="F423" s="2"/>
      <c r="G423" s="2"/>
      <c r="P423" s="4"/>
      <c r="W423" s="5"/>
      <c r="X423" s="5"/>
      <c r="Y423" s="5"/>
      <c r="Z423" s="5"/>
      <c r="AA423" s="5"/>
    </row>
    <row r="424" spans="1:27" ht="15.75" customHeight="1" x14ac:dyDescent="0.25">
      <c r="A424" s="1"/>
      <c r="B424" s="1"/>
      <c r="C424" s="1"/>
      <c r="D424" s="1"/>
      <c r="E424" s="1"/>
      <c r="F424" s="2"/>
      <c r="G424" s="2"/>
      <c r="P424" s="4"/>
      <c r="W424" s="5"/>
      <c r="X424" s="5"/>
      <c r="Y424" s="5"/>
      <c r="Z424" s="5"/>
      <c r="AA424" s="5"/>
    </row>
    <row r="425" spans="1:27" ht="15.75" customHeight="1" x14ac:dyDescent="0.25">
      <c r="A425" s="1"/>
      <c r="B425" s="1"/>
      <c r="C425" s="1"/>
      <c r="D425" s="1"/>
      <c r="E425" s="1"/>
      <c r="F425" s="2"/>
      <c r="G425" s="2"/>
      <c r="P425" s="4"/>
      <c r="W425" s="5"/>
      <c r="X425" s="5"/>
      <c r="Y425" s="5"/>
      <c r="Z425" s="5"/>
      <c r="AA425" s="5"/>
    </row>
    <row r="426" spans="1:27" ht="15.75" customHeight="1" x14ac:dyDescent="0.25">
      <c r="A426" s="1"/>
      <c r="B426" s="1"/>
      <c r="C426" s="1"/>
      <c r="D426" s="1"/>
      <c r="E426" s="1"/>
      <c r="F426" s="2"/>
      <c r="G426" s="2"/>
      <c r="P426" s="4"/>
      <c r="W426" s="5"/>
      <c r="X426" s="5"/>
      <c r="Y426" s="5"/>
      <c r="Z426" s="5"/>
      <c r="AA426" s="5"/>
    </row>
    <row r="427" spans="1:27" ht="15.75" customHeight="1" x14ac:dyDescent="0.25">
      <c r="A427" s="1"/>
      <c r="B427" s="1"/>
      <c r="C427" s="1"/>
      <c r="D427" s="1"/>
      <c r="E427" s="1"/>
      <c r="F427" s="2"/>
      <c r="G427" s="2"/>
      <c r="P427" s="4"/>
      <c r="W427" s="5"/>
      <c r="X427" s="5"/>
      <c r="Y427" s="5"/>
      <c r="Z427" s="5"/>
      <c r="AA427" s="5"/>
    </row>
    <row r="428" spans="1:27" ht="15.75" customHeight="1" x14ac:dyDescent="0.25">
      <c r="A428" s="1"/>
      <c r="B428" s="1"/>
      <c r="C428" s="1"/>
      <c r="D428" s="1"/>
      <c r="E428" s="1"/>
      <c r="F428" s="2"/>
      <c r="G428" s="2"/>
      <c r="P428" s="4"/>
      <c r="W428" s="5"/>
      <c r="X428" s="5"/>
      <c r="Y428" s="5"/>
      <c r="Z428" s="5"/>
      <c r="AA428" s="5"/>
    </row>
    <row r="429" spans="1:27" ht="15.75" customHeight="1" x14ac:dyDescent="0.25">
      <c r="A429" s="1"/>
      <c r="B429" s="1"/>
      <c r="C429" s="1"/>
      <c r="D429" s="1"/>
      <c r="E429" s="1"/>
      <c r="F429" s="2"/>
      <c r="G429" s="2"/>
      <c r="P429" s="4"/>
      <c r="W429" s="5"/>
      <c r="X429" s="5"/>
      <c r="Y429" s="5"/>
      <c r="Z429" s="5"/>
      <c r="AA429" s="5"/>
    </row>
    <row r="430" spans="1:27" ht="15.75" customHeight="1" x14ac:dyDescent="0.25">
      <c r="A430" s="1"/>
      <c r="B430" s="1"/>
      <c r="C430" s="1"/>
      <c r="D430" s="1"/>
      <c r="E430" s="1"/>
      <c r="F430" s="2"/>
      <c r="G430" s="2"/>
      <c r="P430" s="4"/>
      <c r="W430" s="5"/>
      <c r="X430" s="5"/>
      <c r="Y430" s="5"/>
      <c r="Z430" s="5"/>
      <c r="AA430" s="5"/>
    </row>
    <row r="431" spans="1:27" ht="15.75" customHeight="1" x14ac:dyDescent="0.25">
      <c r="A431" s="1"/>
      <c r="B431" s="1"/>
      <c r="C431" s="1"/>
      <c r="D431" s="1"/>
      <c r="E431" s="1"/>
      <c r="F431" s="2"/>
      <c r="G431" s="2"/>
      <c r="P431" s="4"/>
      <c r="W431" s="5"/>
      <c r="X431" s="5"/>
      <c r="Y431" s="5"/>
      <c r="Z431" s="5"/>
      <c r="AA431" s="5"/>
    </row>
    <row r="432" spans="1:27" ht="15.75" customHeight="1" x14ac:dyDescent="0.25">
      <c r="A432" s="1"/>
      <c r="B432" s="1"/>
      <c r="C432" s="1"/>
      <c r="D432" s="1"/>
      <c r="E432" s="1"/>
      <c r="F432" s="2"/>
      <c r="G432" s="2"/>
      <c r="P432" s="4"/>
      <c r="W432" s="5"/>
      <c r="X432" s="5"/>
      <c r="Y432" s="5"/>
      <c r="Z432" s="5"/>
      <c r="AA432" s="5"/>
    </row>
    <row r="433" spans="1:27" ht="15.75" customHeight="1" x14ac:dyDescent="0.25">
      <c r="A433" s="1"/>
      <c r="B433" s="1"/>
      <c r="C433" s="1"/>
      <c r="D433" s="1"/>
      <c r="E433" s="1"/>
      <c r="F433" s="2"/>
      <c r="G433" s="2"/>
      <c r="P433" s="4"/>
      <c r="W433" s="5"/>
      <c r="X433" s="5"/>
      <c r="Y433" s="5"/>
      <c r="Z433" s="5"/>
      <c r="AA433" s="5"/>
    </row>
    <row r="434" spans="1:27" ht="15.75" customHeight="1" x14ac:dyDescent="0.25">
      <c r="A434" s="1"/>
      <c r="B434" s="1"/>
      <c r="C434" s="1"/>
      <c r="D434" s="1"/>
      <c r="E434" s="1"/>
      <c r="F434" s="2"/>
      <c r="G434" s="2"/>
      <c r="P434" s="4"/>
      <c r="W434" s="5"/>
      <c r="X434" s="5"/>
      <c r="Y434" s="5"/>
      <c r="Z434" s="5"/>
      <c r="AA434" s="5"/>
    </row>
    <row r="435" spans="1:27" ht="15.75" customHeight="1" x14ac:dyDescent="0.25">
      <c r="A435" s="1"/>
      <c r="B435" s="1"/>
      <c r="C435" s="1"/>
      <c r="D435" s="1"/>
      <c r="E435" s="1"/>
      <c r="F435" s="2"/>
      <c r="G435" s="2"/>
      <c r="P435" s="4"/>
      <c r="W435" s="5"/>
      <c r="X435" s="5"/>
      <c r="Y435" s="5"/>
      <c r="Z435" s="5"/>
      <c r="AA435" s="5"/>
    </row>
    <row r="436" spans="1:27" ht="15.75" customHeight="1" x14ac:dyDescent="0.25">
      <c r="A436" s="1"/>
      <c r="B436" s="1"/>
      <c r="C436" s="1"/>
      <c r="D436" s="1"/>
      <c r="E436" s="1"/>
      <c r="F436" s="2"/>
      <c r="G436" s="2"/>
      <c r="P436" s="4"/>
      <c r="W436" s="5"/>
      <c r="X436" s="5"/>
      <c r="Y436" s="5"/>
      <c r="Z436" s="5"/>
      <c r="AA436" s="5"/>
    </row>
    <row r="437" spans="1:27" ht="15.75" customHeight="1" x14ac:dyDescent="0.25">
      <c r="A437" s="1"/>
      <c r="B437" s="1"/>
      <c r="C437" s="1"/>
      <c r="D437" s="1"/>
      <c r="E437" s="1"/>
      <c r="F437" s="2"/>
      <c r="G437" s="2"/>
      <c r="P437" s="4"/>
      <c r="W437" s="5"/>
      <c r="X437" s="5"/>
      <c r="Y437" s="5"/>
      <c r="Z437" s="5"/>
      <c r="AA437" s="5"/>
    </row>
    <row r="438" spans="1:27" ht="15.75" customHeight="1" x14ac:dyDescent="0.25">
      <c r="A438" s="1"/>
      <c r="B438" s="1"/>
      <c r="C438" s="1"/>
      <c r="D438" s="1"/>
      <c r="E438" s="1"/>
      <c r="F438" s="2"/>
      <c r="G438" s="2"/>
      <c r="P438" s="4"/>
      <c r="W438" s="5"/>
      <c r="X438" s="5"/>
      <c r="Y438" s="5"/>
      <c r="Z438" s="5"/>
      <c r="AA438" s="5"/>
    </row>
    <row r="439" spans="1:27" ht="15.75" customHeight="1" x14ac:dyDescent="0.25">
      <c r="A439" s="1"/>
      <c r="B439" s="1"/>
      <c r="C439" s="1"/>
      <c r="D439" s="1"/>
      <c r="E439" s="1"/>
      <c r="F439" s="2"/>
      <c r="G439" s="2"/>
      <c r="P439" s="4"/>
      <c r="W439" s="5"/>
      <c r="X439" s="5"/>
      <c r="Y439" s="5"/>
      <c r="Z439" s="5"/>
      <c r="AA439" s="5"/>
    </row>
    <row r="440" spans="1:27" ht="15.75" customHeight="1" x14ac:dyDescent="0.25">
      <c r="A440" s="1"/>
      <c r="B440" s="1"/>
      <c r="C440" s="1"/>
      <c r="D440" s="1"/>
      <c r="E440" s="1"/>
      <c r="F440" s="2"/>
      <c r="G440" s="2"/>
      <c r="P440" s="4"/>
      <c r="W440" s="5"/>
      <c r="X440" s="5"/>
      <c r="Y440" s="5"/>
      <c r="Z440" s="5"/>
      <c r="AA440" s="5"/>
    </row>
    <row r="441" spans="1:27" ht="15.75" customHeight="1" x14ac:dyDescent="0.25">
      <c r="A441" s="1"/>
      <c r="B441" s="1"/>
      <c r="C441" s="1"/>
      <c r="D441" s="1"/>
      <c r="E441" s="1"/>
      <c r="F441" s="2"/>
      <c r="G441" s="2"/>
      <c r="P441" s="4"/>
      <c r="W441" s="5"/>
      <c r="X441" s="5"/>
      <c r="Y441" s="5"/>
      <c r="Z441" s="5"/>
      <c r="AA441" s="5"/>
    </row>
    <row r="442" spans="1:27" ht="15.75" customHeight="1" x14ac:dyDescent="0.25">
      <c r="A442" s="1"/>
      <c r="B442" s="1"/>
      <c r="C442" s="1"/>
      <c r="D442" s="1"/>
      <c r="E442" s="1"/>
      <c r="F442" s="2"/>
      <c r="G442" s="2"/>
      <c r="P442" s="4"/>
      <c r="W442" s="5"/>
      <c r="X442" s="5"/>
      <c r="Y442" s="5"/>
      <c r="Z442" s="5"/>
      <c r="AA442" s="5"/>
    </row>
    <row r="443" spans="1:27" ht="15.75" customHeight="1" x14ac:dyDescent="0.25">
      <c r="A443" s="1"/>
      <c r="B443" s="1"/>
      <c r="C443" s="1"/>
      <c r="D443" s="1"/>
      <c r="E443" s="1"/>
      <c r="F443" s="2"/>
      <c r="G443" s="2"/>
      <c r="P443" s="4"/>
      <c r="W443" s="5"/>
      <c r="X443" s="5"/>
      <c r="Y443" s="5"/>
      <c r="Z443" s="5"/>
      <c r="AA443" s="5"/>
    </row>
    <row r="444" spans="1:27" ht="15.75" customHeight="1" x14ac:dyDescent="0.25">
      <c r="A444" s="1"/>
      <c r="B444" s="1"/>
      <c r="C444" s="1"/>
      <c r="D444" s="1"/>
      <c r="E444" s="1"/>
      <c r="F444" s="2"/>
      <c r="G444" s="2"/>
      <c r="P444" s="4"/>
      <c r="W444" s="5"/>
      <c r="X444" s="5"/>
      <c r="Y444" s="5"/>
      <c r="Z444" s="5"/>
      <c r="AA444" s="5"/>
    </row>
    <row r="445" spans="1:27" ht="15.75" customHeight="1" x14ac:dyDescent="0.25">
      <c r="A445" s="1"/>
      <c r="B445" s="1"/>
      <c r="C445" s="1"/>
      <c r="D445" s="1"/>
      <c r="E445" s="1"/>
      <c r="F445" s="2"/>
      <c r="G445" s="2"/>
      <c r="P445" s="4"/>
      <c r="W445" s="5"/>
      <c r="X445" s="5"/>
      <c r="Y445" s="5"/>
      <c r="Z445" s="5"/>
      <c r="AA445" s="5"/>
    </row>
    <row r="446" spans="1:27" ht="15.75" customHeight="1" x14ac:dyDescent="0.25">
      <c r="A446" s="1"/>
      <c r="B446" s="1"/>
      <c r="C446" s="1"/>
      <c r="D446" s="1"/>
      <c r="E446" s="1"/>
      <c r="F446" s="2"/>
      <c r="G446" s="2"/>
      <c r="P446" s="4"/>
      <c r="W446" s="5"/>
      <c r="X446" s="5"/>
      <c r="Y446" s="5"/>
      <c r="Z446" s="5"/>
      <c r="AA446" s="5"/>
    </row>
    <row r="447" spans="1:27" ht="15.75" customHeight="1" x14ac:dyDescent="0.25">
      <c r="A447" s="1"/>
      <c r="B447" s="1"/>
      <c r="C447" s="1"/>
      <c r="D447" s="1"/>
      <c r="E447" s="1"/>
      <c r="F447" s="2"/>
      <c r="G447" s="2"/>
      <c r="P447" s="4"/>
      <c r="W447" s="5"/>
      <c r="X447" s="5"/>
      <c r="Y447" s="5"/>
      <c r="Z447" s="5"/>
      <c r="AA447" s="5"/>
    </row>
    <row r="448" spans="1:27" ht="15.75" customHeight="1" x14ac:dyDescent="0.25">
      <c r="A448" s="1"/>
      <c r="B448" s="1"/>
      <c r="C448" s="1"/>
      <c r="D448" s="1"/>
      <c r="E448" s="1"/>
      <c r="F448" s="2"/>
      <c r="G448" s="2"/>
      <c r="P448" s="4"/>
      <c r="W448" s="5"/>
      <c r="X448" s="5"/>
      <c r="Y448" s="5"/>
      <c r="Z448" s="5"/>
      <c r="AA448" s="5"/>
    </row>
    <row r="449" spans="1:27" ht="15.75" customHeight="1" x14ac:dyDescent="0.25">
      <c r="A449" s="1"/>
      <c r="B449" s="1"/>
      <c r="C449" s="1"/>
      <c r="D449" s="1"/>
      <c r="E449" s="1"/>
      <c r="F449" s="2"/>
      <c r="G449" s="2"/>
      <c r="P449" s="4"/>
      <c r="W449" s="5"/>
      <c r="X449" s="5"/>
      <c r="Y449" s="5"/>
      <c r="Z449" s="5"/>
      <c r="AA449" s="5"/>
    </row>
    <row r="450" spans="1:27" ht="15.75" customHeight="1" x14ac:dyDescent="0.25">
      <c r="A450" s="1"/>
      <c r="B450" s="1"/>
      <c r="C450" s="1"/>
      <c r="D450" s="1"/>
      <c r="E450" s="1"/>
      <c r="F450" s="2"/>
      <c r="G450" s="2"/>
      <c r="P450" s="4"/>
      <c r="W450" s="5"/>
      <c r="X450" s="5"/>
      <c r="Y450" s="5"/>
      <c r="Z450" s="5"/>
      <c r="AA450" s="5"/>
    </row>
    <row r="451" spans="1:27" ht="15.75" customHeight="1" x14ac:dyDescent="0.25">
      <c r="A451" s="1"/>
      <c r="B451" s="1"/>
      <c r="C451" s="1"/>
      <c r="D451" s="1"/>
      <c r="E451" s="1"/>
      <c r="F451" s="2"/>
      <c r="G451" s="2"/>
      <c r="P451" s="4"/>
      <c r="W451" s="5"/>
      <c r="X451" s="5"/>
      <c r="Y451" s="5"/>
      <c r="Z451" s="5"/>
      <c r="AA451" s="5"/>
    </row>
    <row r="452" spans="1:27" ht="15.75" customHeight="1" x14ac:dyDescent="0.25">
      <c r="A452" s="1"/>
      <c r="B452" s="1"/>
      <c r="C452" s="1"/>
      <c r="D452" s="1"/>
      <c r="E452" s="1"/>
      <c r="F452" s="2"/>
      <c r="G452" s="2"/>
      <c r="P452" s="4"/>
      <c r="W452" s="5"/>
      <c r="X452" s="5"/>
      <c r="Y452" s="5"/>
      <c r="Z452" s="5"/>
      <c r="AA452" s="5"/>
    </row>
    <row r="453" spans="1:27" ht="15.75" customHeight="1" x14ac:dyDescent="0.25">
      <c r="A453" s="1"/>
      <c r="B453" s="1"/>
      <c r="C453" s="1"/>
      <c r="D453" s="1"/>
      <c r="E453" s="1"/>
      <c r="F453" s="2"/>
      <c r="G453" s="2"/>
      <c r="P453" s="4"/>
      <c r="W453" s="5"/>
      <c r="X453" s="5"/>
      <c r="Y453" s="5"/>
      <c r="Z453" s="5"/>
      <c r="AA453" s="5"/>
    </row>
    <row r="454" spans="1:27" ht="15.75" customHeight="1" x14ac:dyDescent="0.25">
      <c r="A454" s="1"/>
      <c r="B454" s="1"/>
      <c r="C454" s="1"/>
      <c r="D454" s="1"/>
      <c r="E454" s="1"/>
      <c r="F454" s="2"/>
      <c r="G454" s="2"/>
      <c r="P454" s="4"/>
      <c r="W454" s="5"/>
      <c r="X454" s="5"/>
      <c r="Y454" s="5"/>
      <c r="Z454" s="5"/>
      <c r="AA454" s="5"/>
    </row>
    <row r="455" spans="1:27" ht="15.75" customHeight="1" x14ac:dyDescent="0.25">
      <c r="A455" s="1"/>
      <c r="B455" s="1"/>
      <c r="C455" s="1"/>
      <c r="D455" s="1"/>
      <c r="E455" s="1"/>
      <c r="F455" s="2"/>
      <c r="G455" s="2"/>
      <c r="P455" s="4"/>
      <c r="W455" s="5"/>
      <c r="X455" s="5"/>
      <c r="Y455" s="5"/>
      <c r="Z455" s="5"/>
      <c r="AA455" s="5"/>
    </row>
    <row r="456" spans="1:27" ht="15.75" customHeight="1" x14ac:dyDescent="0.25">
      <c r="A456" s="1"/>
      <c r="B456" s="1"/>
      <c r="C456" s="1"/>
      <c r="D456" s="1"/>
      <c r="E456" s="1"/>
      <c r="F456" s="2"/>
      <c r="G456" s="2"/>
      <c r="P456" s="4"/>
      <c r="W456" s="5"/>
      <c r="X456" s="5"/>
      <c r="Y456" s="5"/>
      <c r="Z456" s="5"/>
      <c r="AA456" s="5"/>
    </row>
    <row r="457" spans="1:27" ht="15.75" customHeight="1" x14ac:dyDescent="0.25">
      <c r="A457" s="1"/>
      <c r="B457" s="1"/>
      <c r="C457" s="1"/>
      <c r="D457" s="1"/>
      <c r="E457" s="1"/>
      <c r="F457" s="2"/>
      <c r="G457" s="2"/>
      <c r="P457" s="4"/>
      <c r="W457" s="5"/>
      <c r="X457" s="5"/>
      <c r="Y457" s="5"/>
      <c r="Z457" s="5"/>
      <c r="AA457" s="5"/>
    </row>
    <row r="458" spans="1:27" ht="15.75" customHeight="1" x14ac:dyDescent="0.25">
      <c r="A458" s="1"/>
      <c r="B458" s="1"/>
      <c r="C458" s="1"/>
      <c r="D458" s="1"/>
      <c r="E458" s="1"/>
      <c r="F458" s="2"/>
      <c r="G458" s="2"/>
      <c r="P458" s="4"/>
      <c r="W458" s="5"/>
      <c r="X458" s="5"/>
      <c r="Y458" s="5"/>
      <c r="Z458" s="5"/>
      <c r="AA458" s="5"/>
    </row>
    <row r="459" spans="1:27" ht="15.75" customHeight="1" x14ac:dyDescent="0.25">
      <c r="A459" s="1"/>
      <c r="B459" s="1"/>
      <c r="C459" s="1"/>
      <c r="D459" s="1"/>
      <c r="E459" s="1"/>
      <c r="F459" s="2"/>
      <c r="G459" s="2"/>
      <c r="P459" s="4"/>
      <c r="W459" s="5"/>
      <c r="X459" s="5"/>
      <c r="Y459" s="5"/>
      <c r="Z459" s="5"/>
      <c r="AA459" s="5"/>
    </row>
    <row r="460" spans="1:27" ht="15.75" customHeight="1" x14ac:dyDescent="0.25">
      <c r="A460" s="1"/>
      <c r="B460" s="1"/>
      <c r="C460" s="1"/>
      <c r="D460" s="1"/>
      <c r="E460" s="1"/>
      <c r="F460" s="2"/>
      <c r="G460" s="2"/>
      <c r="P460" s="4"/>
      <c r="W460" s="5"/>
      <c r="X460" s="5"/>
      <c r="Y460" s="5"/>
      <c r="Z460" s="5"/>
      <c r="AA460" s="5"/>
    </row>
    <row r="461" spans="1:27" ht="15.75" customHeight="1" x14ac:dyDescent="0.25">
      <c r="A461" s="1"/>
      <c r="B461" s="1"/>
      <c r="C461" s="1"/>
      <c r="D461" s="1"/>
      <c r="E461" s="1"/>
      <c r="F461" s="2"/>
      <c r="G461" s="2"/>
      <c r="P461" s="4"/>
      <c r="W461" s="5"/>
      <c r="X461" s="5"/>
      <c r="Y461" s="5"/>
      <c r="Z461" s="5"/>
      <c r="AA461" s="5"/>
    </row>
    <row r="462" spans="1:27" ht="15.75" customHeight="1" x14ac:dyDescent="0.25">
      <c r="A462" s="1"/>
      <c r="B462" s="1"/>
      <c r="C462" s="1"/>
      <c r="D462" s="1"/>
      <c r="E462" s="1"/>
      <c r="F462" s="2"/>
      <c r="G462" s="2"/>
      <c r="P462" s="4"/>
      <c r="W462" s="5"/>
      <c r="X462" s="5"/>
      <c r="Y462" s="5"/>
      <c r="Z462" s="5"/>
      <c r="AA462" s="5"/>
    </row>
    <row r="463" spans="1:27" ht="15.75" customHeight="1" x14ac:dyDescent="0.25">
      <c r="A463" s="1"/>
      <c r="B463" s="1"/>
      <c r="C463" s="1"/>
      <c r="D463" s="1"/>
      <c r="E463" s="1"/>
      <c r="F463" s="2"/>
      <c r="G463" s="2"/>
      <c r="P463" s="4"/>
      <c r="W463" s="5"/>
      <c r="X463" s="5"/>
      <c r="Y463" s="5"/>
      <c r="Z463" s="5"/>
      <c r="AA463" s="5"/>
    </row>
    <row r="464" spans="1:27" ht="15.75" customHeight="1" x14ac:dyDescent="0.25">
      <c r="A464" s="1"/>
      <c r="B464" s="1"/>
      <c r="C464" s="1"/>
      <c r="D464" s="1"/>
      <c r="E464" s="1"/>
      <c r="F464" s="2"/>
      <c r="G464" s="2"/>
      <c r="P464" s="4"/>
      <c r="W464" s="5"/>
      <c r="X464" s="5"/>
      <c r="Y464" s="5"/>
      <c r="Z464" s="5"/>
      <c r="AA464" s="5"/>
    </row>
    <row r="465" spans="1:27" ht="15.75" customHeight="1" x14ac:dyDescent="0.25">
      <c r="A465" s="1"/>
      <c r="B465" s="1"/>
      <c r="C465" s="1"/>
      <c r="D465" s="1"/>
      <c r="E465" s="1"/>
      <c r="F465" s="2"/>
      <c r="G465" s="2"/>
      <c r="P465" s="4"/>
      <c r="W465" s="5"/>
      <c r="X465" s="5"/>
      <c r="Y465" s="5"/>
      <c r="Z465" s="5"/>
      <c r="AA465" s="5"/>
    </row>
    <row r="466" spans="1:27" ht="15.75" customHeight="1" x14ac:dyDescent="0.25">
      <c r="A466" s="1"/>
      <c r="B466" s="1"/>
      <c r="C466" s="1"/>
      <c r="D466" s="1"/>
      <c r="E466" s="1"/>
      <c r="F466" s="2"/>
      <c r="G466" s="2"/>
      <c r="P466" s="4"/>
      <c r="W466" s="5"/>
      <c r="X466" s="5"/>
      <c r="Y466" s="5"/>
      <c r="Z466" s="5"/>
      <c r="AA466" s="5"/>
    </row>
    <row r="467" spans="1:27" ht="15.75" customHeight="1" x14ac:dyDescent="0.25">
      <c r="A467" s="1"/>
      <c r="B467" s="1"/>
      <c r="C467" s="1"/>
      <c r="D467" s="1"/>
      <c r="E467" s="1"/>
      <c r="F467" s="2"/>
      <c r="G467" s="2"/>
      <c r="P467" s="4"/>
      <c r="W467" s="5"/>
      <c r="X467" s="5"/>
      <c r="Y467" s="5"/>
      <c r="Z467" s="5"/>
      <c r="AA467" s="5"/>
    </row>
    <row r="468" spans="1:27" ht="15.75" customHeight="1" x14ac:dyDescent="0.25">
      <c r="A468" s="1"/>
      <c r="B468" s="1"/>
      <c r="C468" s="1"/>
      <c r="D468" s="1"/>
      <c r="E468" s="1"/>
      <c r="F468" s="2"/>
      <c r="G468" s="2"/>
      <c r="P468" s="4"/>
      <c r="W468" s="5"/>
      <c r="X468" s="5"/>
      <c r="Y468" s="5"/>
      <c r="Z468" s="5"/>
      <c r="AA468" s="5"/>
    </row>
    <row r="469" spans="1:27" ht="15.75" customHeight="1" x14ac:dyDescent="0.25">
      <c r="A469" s="1"/>
      <c r="B469" s="1"/>
      <c r="C469" s="1"/>
      <c r="D469" s="1"/>
      <c r="E469" s="1"/>
      <c r="F469" s="2"/>
      <c r="G469" s="2"/>
      <c r="P469" s="4"/>
      <c r="W469" s="5"/>
      <c r="X469" s="5"/>
      <c r="Y469" s="5"/>
      <c r="Z469" s="5"/>
      <c r="AA469" s="5"/>
    </row>
    <row r="470" spans="1:27" ht="15.75" customHeight="1" x14ac:dyDescent="0.25">
      <c r="A470" s="1"/>
      <c r="B470" s="1"/>
      <c r="C470" s="1"/>
      <c r="D470" s="1"/>
      <c r="E470" s="1"/>
      <c r="F470" s="2"/>
      <c r="G470" s="2"/>
      <c r="P470" s="4"/>
      <c r="W470" s="5"/>
      <c r="X470" s="5"/>
      <c r="Y470" s="5"/>
      <c r="Z470" s="5"/>
      <c r="AA470" s="5"/>
    </row>
    <row r="471" spans="1:27" ht="15.75" customHeight="1" x14ac:dyDescent="0.25">
      <c r="A471" s="1"/>
      <c r="B471" s="1"/>
      <c r="C471" s="1"/>
      <c r="D471" s="1"/>
      <c r="E471" s="1"/>
      <c r="F471" s="2"/>
      <c r="G471" s="2"/>
      <c r="P471" s="4"/>
      <c r="W471" s="5"/>
      <c r="X471" s="5"/>
      <c r="Y471" s="5"/>
      <c r="Z471" s="5"/>
      <c r="AA471" s="5"/>
    </row>
    <row r="472" spans="1:27" ht="15.75" customHeight="1" x14ac:dyDescent="0.25">
      <c r="A472" s="1"/>
      <c r="B472" s="1"/>
      <c r="C472" s="1"/>
      <c r="D472" s="1"/>
      <c r="E472" s="1"/>
      <c r="F472" s="2"/>
      <c r="G472" s="2"/>
      <c r="P472" s="4"/>
      <c r="W472" s="5"/>
      <c r="X472" s="5"/>
      <c r="Y472" s="5"/>
      <c r="Z472" s="5"/>
      <c r="AA472" s="5"/>
    </row>
    <row r="473" spans="1:27" ht="15.75" customHeight="1" x14ac:dyDescent="0.25">
      <c r="A473" s="1"/>
      <c r="B473" s="1"/>
      <c r="C473" s="1"/>
      <c r="D473" s="1"/>
      <c r="E473" s="1"/>
      <c r="F473" s="2"/>
      <c r="G473" s="2"/>
      <c r="P473" s="4"/>
      <c r="W473" s="5"/>
      <c r="X473" s="5"/>
      <c r="Y473" s="5"/>
      <c r="Z473" s="5"/>
      <c r="AA473" s="5"/>
    </row>
    <row r="474" spans="1:27" ht="15.75" customHeight="1" x14ac:dyDescent="0.25">
      <c r="A474" s="1"/>
      <c r="B474" s="1"/>
      <c r="C474" s="1"/>
      <c r="D474" s="1"/>
      <c r="E474" s="1"/>
      <c r="F474" s="2"/>
      <c r="G474" s="2"/>
      <c r="P474" s="4"/>
      <c r="W474" s="5"/>
      <c r="X474" s="5"/>
      <c r="Y474" s="5"/>
      <c r="Z474" s="5"/>
      <c r="AA474" s="5"/>
    </row>
    <row r="475" spans="1:27" ht="15.75" customHeight="1" x14ac:dyDescent="0.25">
      <c r="A475" s="1"/>
      <c r="B475" s="1"/>
      <c r="C475" s="1"/>
      <c r="D475" s="1"/>
      <c r="E475" s="1"/>
      <c r="F475" s="2"/>
      <c r="G475" s="2"/>
      <c r="P475" s="4"/>
      <c r="W475" s="5"/>
      <c r="X475" s="5"/>
      <c r="Y475" s="5"/>
      <c r="Z475" s="5"/>
      <c r="AA475" s="5"/>
    </row>
    <row r="476" spans="1:27" ht="15.75" customHeight="1" x14ac:dyDescent="0.25">
      <c r="A476" s="1"/>
      <c r="B476" s="1"/>
      <c r="C476" s="1"/>
      <c r="D476" s="1"/>
      <c r="E476" s="1"/>
      <c r="F476" s="2"/>
      <c r="G476" s="2"/>
      <c r="P476" s="4"/>
      <c r="W476" s="5"/>
      <c r="X476" s="5"/>
      <c r="Y476" s="5"/>
      <c r="Z476" s="5"/>
      <c r="AA476" s="5"/>
    </row>
    <row r="477" spans="1:27" ht="15.75" customHeight="1" x14ac:dyDescent="0.25">
      <c r="A477" s="1"/>
      <c r="B477" s="1"/>
      <c r="C477" s="1"/>
      <c r="D477" s="1"/>
      <c r="E477" s="1"/>
      <c r="F477" s="2"/>
      <c r="G477" s="2"/>
      <c r="P477" s="4"/>
      <c r="W477" s="5"/>
      <c r="X477" s="5"/>
      <c r="Y477" s="5"/>
      <c r="Z477" s="5"/>
      <c r="AA477" s="5"/>
    </row>
    <row r="478" spans="1:27" ht="15.75" customHeight="1" x14ac:dyDescent="0.25">
      <c r="A478" s="1"/>
      <c r="B478" s="1"/>
      <c r="C478" s="1"/>
      <c r="D478" s="1"/>
      <c r="E478" s="1"/>
      <c r="F478" s="2"/>
      <c r="G478" s="2"/>
      <c r="P478" s="4"/>
      <c r="W478" s="5"/>
      <c r="X478" s="5"/>
      <c r="Y478" s="5"/>
      <c r="Z478" s="5"/>
      <c r="AA478" s="5"/>
    </row>
    <row r="479" spans="1:27" ht="15.75" customHeight="1" x14ac:dyDescent="0.25">
      <c r="A479" s="1"/>
      <c r="B479" s="1"/>
      <c r="C479" s="1"/>
      <c r="D479" s="1"/>
      <c r="E479" s="1"/>
      <c r="F479" s="2"/>
      <c r="G479" s="2"/>
      <c r="P479" s="4"/>
      <c r="W479" s="5"/>
      <c r="X479" s="5"/>
      <c r="Y479" s="5"/>
      <c r="Z479" s="5"/>
      <c r="AA479" s="5"/>
    </row>
    <row r="480" spans="1:27" ht="15.75" customHeight="1" x14ac:dyDescent="0.25">
      <c r="A480" s="1"/>
      <c r="B480" s="1"/>
      <c r="C480" s="1"/>
      <c r="D480" s="1"/>
      <c r="E480" s="1"/>
      <c r="F480" s="2"/>
      <c r="G480" s="2"/>
      <c r="P480" s="4"/>
      <c r="W480" s="5"/>
      <c r="X480" s="5"/>
      <c r="Y480" s="5"/>
      <c r="Z480" s="5"/>
      <c r="AA480" s="5"/>
    </row>
    <row r="481" spans="1:27" ht="15.75" customHeight="1" x14ac:dyDescent="0.25">
      <c r="A481" s="1"/>
      <c r="B481" s="1"/>
      <c r="C481" s="1"/>
      <c r="D481" s="1"/>
      <c r="E481" s="1"/>
      <c r="F481" s="2"/>
      <c r="G481" s="2"/>
      <c r="P481" s="4"/>
      <c r="W481" s="5"/>
      <c r="X481" s="5"/>
      <c r="Y481" s="5"/>
      <c r="Z481" s="5"/>
      <c r="AA481" s="5"/>
    </row>
    <row r="482" spans="1:27" ht="15.75" customHeight="1" x14ac:dyDescent="0.25">
      <c r="A482" s="1"/>
      <c r="B482" s="1"/>
      <c r="C482" s="1"/>
      <c r="D482" s="1"/>
      <c r="E482" s="1"/>
      <c r="F482" s="2"/>
      <c r="G482" s="2"/>
      <c r="P482" s="4"/>
      <c r="W482" s="5"/>
      <c r="X482" s="5"/>
      <c r="Y482" s="5"/>
      <c r="Z482" s="5"/>
      <c r="AA482" s="5"/>
    </row>
    <row r="483" spans="1:27" ht="15.75" customHeight="1" x14ac:dyDescent="0.25">
      <c r="A483" s="1"/>
      <c r="B483" s="1"/>
      <c r="C483" s="1"/>
      <c r="D483" s="1"/>
      <c r="E483" s="1"/>
      <c r="F483" s="2"/>
      <c r="G483" s="2"/>
      <c r="P483" s="4"/>
      <c r="W483" s="5"/>
      <c r="X483" s="5"/>
      <c r="Y483" s="5"/>
      <c r="Z483" s="5"/>
      <c r="AA483" s="5"/>
    </row>
    <row r="484" spans="1:27" ht="15.75" customHeight="1" x14ac:dyDescent="0.25">
      <c r="A484" s="1"/>
      <c r="B484" s="1"/>
      <c r="C484" s="1"/>
      <c r="D484" s="1"/>
      <c r="E484" s="1"/>
      <c r="F484" s="2"/>
      <c r="G484" s="2"/>
      <c r="P484" s="4"/>
      <c r="W484" s="5"/>
      <c r="X484" s="5"/>
      <c r="Y484" s="5"/>
      <c r="Z484" s="5"/>
      <c r="AA484" s="5"/>
    </row>
    <row r="485" spans="1:27" ht="15.75" customHeight="1" x14ac:dyDescent="0.25">
      <c r="A485" s="1"/>
      <c r="B485" s="1"/>
      <c r="C485" s="1"/>
      <c r="D485" s="1"/>
      <c r="E485" s="1"/>
      <c r="F485" s="2"/>
      <c r="G485" s="2"/>
      <c r="P485" s="4"/>
      <c r="W485" s="5"/>
      <c r="X485" s="5"/>
      <c r="Y485" s="5"/>
      <c r="Z485" s="5"/>
      <c r="AA485" s="5"/>
    </row>
    <row r="486" spans="1:27" ht="15.75" customHeight="1" x14ac:dyDescent="0.25">
      <c r="A486" s="1"/>
      <c r="B486" s="1"/>
      <c r="C486" s="1"/>
      <c r="D486" s="1"/>
      <c r="E486" s="1"/>
      <c r="F486" s="2"/>
      <c r="G486" s="2"/>
      <c r="P486" s="4"/>
      <c r="W486" s="5"/>
      <c r="X486" s="5"/>
      <c r="Y486" s="5"/>
      <c r="Z486" s="5"/>
      <c r="AA486" s="5"/>
    </row>
    <row r="487" spans="1:27" ht="15.75" customHeight="1" x14ac:dyDescent="0.25">
      <c r="A487" s="1"/>
      <c r="B487" s="1"/>
      <c r="C487" s="1"/>
      <c r="D487" s="1"/>
      <c r="E487" s="1"/>
      <c r="F487" s="2"/>
      <c r="G487" s="2"/>
      <c r="P487" s="4"/>
      <c r="W487" s="5"/>
      <c r="X487" s="5"/>
      <c r="Y487" s="5"/>
      <c r="Z487" s="5"/>
      <c r="AA487" s="5"/>
    </row>
    <row r="488" spans="1:27" ht="15.75" customHeight="1" x14ac:dyDescent="0.25">
      <c r="A488" s="1"/>
      <c r="B488" s="1"/>
      <c r="C488" s="1"/>
      <c r="D488" s="1"/>
      <c r="E488" s="1"/>
      <c r="F488" s="2"/>
      <c r="G488" s="2"/>
      <c r="P488" s="4"/>
      <c r="W488" s="5"/>
      <c r="X488" s="5"/>
      <c r="Y488" s="5"/>
      <c r="Z488" s="5"/>
      <c r="AA488" s="5"/>
    </row>
    <row r="489" spans="1:27" ht="15.75" customHeight="1" x14ac:dyDescent="0.25">
      <c r="A489" s="1"/>
      <c r="B489" s="1"/>
      <c r="C489" s="1"/>
      <c r="D489" s="1"/>
      <c r="E489" s="1"/>
      <c r="F489" s="2"/>
      <c r="G489" s="2"/>
      <c r="P489" s="4"/>
      <c r="W489" s="5"/>
      <c r="X489" s="5"/>
      <c r="Y489" s="5"/>
      <c r="Z489" s="5"/>
      <c r="AA489" s="5"/>
    </row>
    <row r="490" spans="1:27" ht="15.75" customHeight="1" x14ac:dyDescent="0.25">
      <c r="A490" s="1"/>
      <c r="B490" s="1"/>
      <c r="C490" s="1"/>
      <c r="D490" s="1"/>
      <c r="E490" s="1"/>
      <c r="F490" s="2"/>
      <c r="G490" s="2"/>
      <c r="P490" s="4"/>
      <c r="W490" s="5"/>
      <c r="X490" s="5"/>
      <c r="Y490" s="5"/>
      <c r="Z490" s="5"/>
      <c r="AA490" s="5"/>
    </row>
    <row r="491" spans="1:27" ht="15.75" customHeight="1" x14ac:dyDescent="0.25">
      <c r="A491" s="1"/>
      <c r="B491" s="1"/>
      <c r="C491" s="1"/>
      <c r="D491" s="1"/>
      <c r="E491" s="1"/>
      <c r="F491" s="2"/>
      <c r="G491" s="2"/>
      <c r="P491" s="4"/>
      <c r="W491" s="5"/>
      <c r="X491" s="5"/>
      <c r="Y491" s="5"/>
      <c r="Z491" s="5"/>
      <c r="AA491" s="5"/>
    </row>
    <row r="492" spans="1:27" ht="15.75" customHeight="1" x14ac:dyDescent="0.25">
      <c r="A492" s="1"/>
      <c r="B492" s="1"/>
      <c r="C492" s="1"/>
      <c r="D492" s="1"/>
      <c r="E492" s="1"/>
      <c r="F492" s="2"/>
      <c r="G492" s="2"/>
      <c r="P492" s="4"/>
      <c r="W492" s="5"/>
      <c r="X492" s="5"/>
      <c r="Y492" s="5"/>
      <c r="Z492" s="5"/>
      <c r="AA492" s="5"/>
    </row>
    <row r="493" spans="1:27" ht="15.75" customHeight="1" x14ac:dyDescent="0.25">
      <c r="A493" s="1"/>
      <c r="B493" s="1"/>
      <c r="C493" s="1"/>
      <c r="D493" s="1"/>
      <c r="E493" s="1"/>
      <c r="F493" s="2"/>
      <c r="G493" s="2"/>
      <c r="P493" s="4"/>
      <c r="W493" s="5"/>
      <c r="X493" s="5"/>
      <c r="Y493" s="5"/>
      <c r="Z493" s="5"/>
      <c r="AA493" s="5"/>
    </row>
    <row r="494" spans="1:27" ht="15.75" customHeight="1" x14ac:dyDescent="0.25">
      <c r="A494" s="1"/>
      <c r="B494" s="1"/>
      <c r="C494" s="1"/>
      <c r="D494" s="1"/>
      <c r="E494" s="1"/>
      <c r="F494" s="2"/>
      <c r="G494" s="2"/>
      <c r="P494" s="4"/>
      <c r="W494" s="5"/>
      <c r="X494" s="5"/>
      <c r="Y494" s="5"/>
      <c r="Z494" s="5"/>
      <c r="AA494" s="5"/>
    </row>
    <row r="495" spans="1:27" ht="15.75" customHeight="1" x14ac:dyDescent="0.25">
      <c r="A495" s="1"/>
      <c r="B495" s="1"/>
      <c r="C495" s="1"/>
      <c r="D495" s="1"/>
      <c r="E495" s="1"/>
      <c r="F495" s="2"/>
      <c r="G495" s="2"/>
      <c r="P495" s="4"/>
      <c r="W495" s="5"/>
      <c r="X495" s="5"/>
      <c r="Y495" s="5"/>
      <c r="Z495" s="5"/>
      <c r="AA495" s="5"/>
    </row>
    <row r="496" spans="1:27" ht="15.75" customHeight="1" x14ac:dyDescent="0.25">
      <c r="A496" s="1"/>
      <c r="B496" s="1"/>
      <c r="C496" s="1"/>
      <c r="D496" s="1"/>
      <c r="E496" s="1"/>
      <c r="F496" s="2"/>
      <c r="G496" s="2"/>
      <c r="P496" s="4"/>
      <c r="W496" s="5"/>
      <c r="X496" s="5"/>
      <c r="Y496" s="5"/>
      <c r="Z496" s="5"/>
      <c r="AA496" s="5"/>
    </row>
    <row r="497" spans="1:27" ht="15.75" customHeight="1" x14ac:dyDescent="0.25">
      <c r="A497" s="1"/>
      <c r="B497" s="1"/>
      <c r="C497" s="1"/>
      <c r="D497" s="1"/>
      <c r="E497" s="1"/>
      <c r="F497" s="2"/>
      <c r="G497" s="2"/>
      <c r="P497" s="4"/>
      <c r="W497" s="5"/>
      <c r="X497" s="5"/>
      <c r="Y497" s="5"/>
      <c r="Z497" s="5"/>
      <c r="AA497" s="5"/>
    </row>
    <row r="498" spans="1:27" ht="15.75" customHeight="1" x14ac:dyDescent="0.25">
      <c r="A498" s="1"/>
      <c r="B498" s="1"/>
      <c r="C498" s="1"/>
      <c r="D498" s="1"/>
      <c r="E498" s="1"/>
      <c r="F498" s="2"/>
      <c r="G498" s="2"/>
      <c r="P498" s="4"/>
      <c r="W498" s="5"/>
      <c r="X498" s="5"/>
      <c r="Y498" s="5"/>
      <c r="Z498" s="5"/>
      <c r="AA498" s="5"/>
    </row>
    <row r="499" spans="1:27" ht="15.75" customHeight="1" x14ac:dyDescent="0.25">
      <c r="A499" s="1"/>
      <c r="B499" s="1"/>
      <c r="C499" s="1"/>
      <c r="D499" s="1"/>
      <c r="E499" s="1"/>
      <c r="F499" s="2"/>
      <c r="G499" s="2"/>
      <c r="P499" s="4"/>
      <c r="W499" s="5"/>
      <c r="X499" s="5"/>
      <c r="Y499" s="5"/>
      <c r="Z499" s="5"/>
      <c r="AA499" s="5"/>
    </row>
    <row r="500" spans="1:27" ht="15.75" customHeight="1" x14ac:dyDescent="0.25">
      <c r="A500" s="1"/>
      <c r="B500" s="1"/>
      <c r="C500" s="1"/>
      <c r="D500" s="1"/>
      <c r="E500" s="1"/>
      <c r="F500" s="2"/>
      <c r="G500" s="2"/>
      <c r="P500" s="4"/>
      <c r="W500" s="5"/>
      <c r="X500" s="5"/>
      <c r="Y500" s="5"/>
      <c r="Z500" s="5"/>
      <c r="AA500" s="5"/>
    </row>
    <row r="501" spans="1:27" ht="15.75" customHeight="1" x14ac:dyDescent="0.25">
      <c r="A501" s="1"/>
      <c r="B501" s="1"/>
      <c r="C501" s="1"/>
      <c r="D501" s="1"/>
      <c r="E501" s="1"/>
      <c r="F501" s="2"/>
      <c r="G501" s="2"/>
      <c r="P501" s="4"/>
      <c r="W501" s="5"/>
      <c r="X501" s="5"/>
      <c r="Y501" s="5"/>
      <c r="Z501" s="5"/>
      <c r="AA501" s="5"/>
    </row>
    <row r="502" spans="1:27" ht="15.75" customHeight="1" x14ac:dyDescent="0.25">
      <c r="A502" s="1"/>
      <c r="B502" s="1"/>
      <c r="C502" s="1"/>
      <c r="D502" s="1"/>
      <c r="E502" s="1"/>
      <c r="F502" s="2"/>
      <c r="G502" s="2"/>
      <c r="P502" s="4"/>
      <c r="W502" s="5"/>
      <c r="X502" s="5"/>
      <c r="Y502" s="5"/>
      <c r="Z502" s="5"/>
      <c r="AA502" s="5"/>
    </row>
    <row r="503" spans="1:27" ht="15.75" customHeight="1" x14ac:dyDescent="0.25">
      <c r="A503" s="1"/>
      <c r="B503" s="1"/>
      <c r="C503" s="1"/>
      <c r="D503" s="1"/>
      <c r="E503" s="1"/>
      <c r="F503" s="2"/>
      <c r="G503" s="2"/>
      <c r="P503" s="4"/>
      <c r="W503" s="5"/>
      <c r="X503" s="5"/>
      <c r="Y503" s="5"/>
      <c r="Z503" s="5"/>
      <c r="AA503" s="5"/>
    </row>
    <row r="504" spans="1:27" ht="15.75" customHeight="1" x14ac:dyDescent="0.25">
      <c r="A504" s="1"/>
      <c r="B504" s="1"/>
      <c r="C504" s="1"/>
      <c r="D504" s="1"/>
      <c r="E504" s="1"/>
      <c r="F504" s="2"/>
      <c r="G504" s="2"/>
      <c r="P504" s="4"/>
      <c r="W504" s="5"/>
      <c r="X504" s="5"/>
      <c r="Y504" s="5"/>
      <c r="Z504" s="5"/>
      <c r="AA504" s="5"/>
    </row>
    <row r="505" spans="1:27" ht="15.75" customHeight="1" x14ac:dyDescent="0.25">
      <c r="A505" s="1"/>
      <c r="B505" s="1"/>
      <c r="C505" s="1"/>
      <c r="D505" s="1"/>
      <c r="E505" s="1"/>
      <c r="F505" s="2"/>
      <c r="G505" s="2"/>
      <c r="P505" s="4"/>
      <c r="W505" s="5"/>
      <c r="X505" s="5"/>
      <c r="Y505" s="5"/>
      <c r="Z505" s="5"/>
      <c r="AA505" s="5"/>
    </row>
    <row r="506" spans="1:27" ht="15.75" customHeight="1" x14ac:dyDescent="0.25">
      <c r="A506" s="1"/>
      <c r="B506" s="1"/>
      <c r="C506" s="1"/>
      <c r="D506" s="1"/>
      <c r="E506" s="1"/>
      <c r="F506" s="2"/>
      <c r="G506" s="2"/>
      <c r="P506" s="4"/>
      <c r="W506" s="5"/>
      <c r="X506" s="5"/>
      <c r="Y506" s="5"/>
      <c r="Z506" s="5"/>
      <c r="AA506" s="5"/>
    </row>
    <row r="507" spans="1:27" ht="15.75" customHeight="1" x14ac:dyDescent="0.25">
      <c r="A507" s="1"/>
      <c r="B507" s="1"/>
      <c r="C507" s="1"/>
      <c r="D507" s="1"/>
      <c r="E507" s="1"/>
      <c r="F507" s="2"/>
      <c r="G507" s="2"/>
      <c r="P507" s="4"/>
      <c r="W507" s="5"/>
      <c r="X507" s="5"/>
      <c r="Y507" s="5"/>
      <c r="Z507" s="5"/>
      <c r="AA507" s="5"/>
    </row>
    <row r="508" spans="1:27" ht="15.75" customHeight="1" x14ac:dyDescent="0.25">
      <c r="A508" s="1"/>
      <c r="B508" s="1"/>
      <c r="C508" s="1"/>
      <c r="D508" s="1"/>
      <c r="E508" s="1"/>
      <c r="F508" s="2"/>
      <c r="G508" s="2"/>
      <c r="P508" s="4"/>
      <c r="W508" s="5"/>
      <c r="X508" s="5"/>
      <c r="Y508" s="5"/>
      <c r="Z508" s="5"/>
      <c r="AA508" s="5"/>
    </row>
    <row r="509" spans="1:27" ht="15.75" customHeight="1" x14ac:dyDescent="0.25">
      <c r="A509" s="1"/>
      <c r="B509" s="1"/>
      <c r="C509" s="1"/>
      <c r="D509" s="1"/>
      <c r="E509" s="1"/>
      <c r="F509" s="2"/>
      <c r="G509" s="2"/>
      <c r="P509" s="4"/>
      <c r="W509" s="5"/>
      <c r="X509" s="5"/>
      <c r="Y509" s="5"/>
      <c r="Z509" s="5"/>
      <c r="AA509" s="5"/>
    </row>
    <row r="510" spans="1:27" ht="15.75" customHeight="1" x14ac:dyDescent="0.25">
      <c r="A510" s="1"/>
      <c r="B510" s="1"/>
      <c r="C510" s="1"/>
      <c r="D510" s="1"/>
      <c r="E510" s="1"/>
      <c r="F510" s="2"/>
      <c r="G510" s="2"/>
      <c r="P510" s="4"/>
      <c r="W510" s="5"/>
      <c r="X510" s="5"/>
      <c r="Y510" s="5"/>
      <c r="Z510" s="5"/>
      <c r="AA510" s="5"/>
    </row>
    <row r="511" spans="1:27" ht="15.75" customHeight="1" x14ac:dyDescent="0.25">
      <c r="A511" s="1"/>
      <c r="B511" s="1"/>
      <c r="C511" s="1"/>
      <c r="D511" s="1"/>
      <c r="E511" s="1"/>
      <c r="F511" s="2"/>
      <c r="G511" s="2"/>
      <c r="P511" s="4"/>
      <c r="W511" s="5"/>
      <c r="X511" s="5"/>
      <c r="Y511" s="5"/>
      <c r="Z511" s="5"/>
      <c r="AA511" s="5"/>
    </row>
    <row r="512" spans="1:27" ht="15.75" customHeight="1" x14ac:dyDescent="0.25">
      <c r="A512" s="1"/>
      <c r="B512" s="1"/>
      <c r="C512" s="1"/>
      <c r="D512" s="1"/>
      <c r="E512" s="1"/>
      <c r="F512" s="2"/>
      <c r="G512" s="2"/>
      <c r="P512" s="4"/>
      <c r="W512" s="5"/>
      <c r="X512" s="5"/>
      <c r="Y512" s="5"/>
      <c r="Z512" s="5"/>
      <c r="AA512" s="5"/>
    </row>
    <row r="513" spans="1:27" ht="15.75" customHeight="1" x14ac:dyDescent="0.25">
      <c r="A513" s="1"/>
      <c r="B513" s="1"/>
      <c r="C513" s="1"/>
      <c r="D513" s="1"/>
      <c r="E513" s="1"/>
      <c r="F513" s="2"/>
      <c r="G513" s="2"/>
      <c r="P513" s="4"/>
      <c r="W513" s="5"/>
      <c r="X513" s="5"/>
      <c r="Y513" s="5"/>
      <c r="Z513" s="5"/>
      <c r="AA513" s="5"/>
    </row>
    <row r="514" spans="1:27" ht="15.75" customHeight="1" x14ac:dyDescent="0.25">
      <c r="A514" s="1"/>
      <c r="B514" s="1"/>
      <c r="C514" s="1"/>
      <c r="D514" s="1"/>
      <c r="E514" s="1"/>
      <c r="F514" s="2"/>
      <c r="G514" s="2"/>
      <c r="P514" s="4"/>
      <c r="W514" s="5"/>
      <c r="X514" s="5"/>
      <c r="Y514" s="5"/>
      <c r="Z514" s="5"/>
      <c r="AA514" s="5"/>
    </row>
    <row r="515" spans="1:27" ht="15.75" customHeight="1" x14ac:dyDescent="0.25">
      <c r="A515" s="1"/>
      <c r="B515" s="1"/>
      <c r="C515" s="1"/>
      <c r="D515" s="1"/>
      <c r="E515" s="1"/>
      <c r="F515" s="2"/>
      <c r="G515" s="2"/>
      <c r="P515" s="4"/>
      <c r="W515" s="5"/>
      <c r="X515" s="5"/>
      <c r="Y515" s="5"/>
      <c r="Z515" s="5"/>
      <c r="AA515" s="5"/>
    </row>
    <row r="516" spans="1:27" ht="15.75" customHeight="1" x14ac:dyDescent="0.25">
      <c r="A516" s="1"/>
      <c r="B516" s="1"/>
      <c r="C516" s="1"/>
      <c r="D516" s="1"/>
      <c r="E516" s="1"/>
      <c r="F516" s="2"/>
      <c r="G516" s="2"/>
      <c r="P516" s="4"/>
      <c r="W516" s="5"/>
      <c r="X516" s="5"/>
      <c r="Y516" s="5"/>
      <c r="Z516" s="5"/>
      <c r="AA516" s="5"/>
    </row>
    <row r="517" spans="1:27" ht="15.75" customHeight="1" x14ac:dyDescent="0.25">
      <c r="A517" s="1"/>
      <c r="B517" s="1"/>
      <c r="C517" s="1"/>
      <c r="D517" s="1"/>
      <c r="E517" s="1"/>
      <c r="F517" s="2"/>
      <c r="G517" s="2"/>
      <c r="P517" s="4"/>
      <c r="W517" s="5"/>
      <c r="X517" s="5"/>
      <c r="Y517" s="5"/>
      <c r="Z517" s="5"/>
      <c r="AA517" s="5"/>
    </row>
    <row r="518" spans="1:27" ht="15.75" customHeight="1" x14ac:dyDescent="0.25">
      <c r="A518" s="1"/>
      <c r="B518" s="1"/>
      <c r="C518" s="1"/>
      <c r="D518" s="1"/>
      <c r="E518" s="1"/>
      <c r="F518" s="2"/>
      <c r="G518" s="2"/>
      <c r="P518" s="4"/>
      <c r="W518" s="5"/>
      <c r="X518" s="5"/>
      <c r="Y518" s="5"/>
      <c r="Z518" s="5"/>
      <c r="AA518" s="5"/>
    </row>
    <row r="519" spans="1:27" ht="15.75" customHeight="1" x14ac:dyDescent="0.25">
      <c r="A519" s="1"/>
      <c r="B519" s="1"/>
      <c r="C519" s="1"/>
      <c r="D519" s="1"/>
      <c r="E519" s="1"/>
      <c r="F519" s="2"/>
      <c r="G519" s="2"/>
      <c r="P519" s="4"/>
      <c r="W519" s="5"/>
      <c r="X519" s="5"/>
      <c r="Y519" s="5"/>
      <c r="Z519" s="5"/>
      <c r="AA519" s="5"/>
    </row>
    <row r="520" spans="1:27" ht="15.75" customHeight="1" x14ac:dyDescent="0.25">
      <c r="A520" s="1"/>
      <c r="B520" s="1"/>
      <c r="C520" s="1"/>
      <c r="D520" s="1"/>
      <c r="E520" s="1"/>
      <c r="F520" s="2"/>
      <c r="G520" s="2"/>
      <c r="P520" s="4"/>
      <c r="W520" s="5"/>
      <c r="X520" s="5"/>
      <c r="Y520" s="5"/>
      <c r="Z520" s="5"/>
      <c r="AA520" s="5"/>
    </row>
    <row r="521" spans="1:27" ht="15.75" customHeight="1" x14ac:dyDescent="0.25">
      <c r="A521" s="1"/>
      <c r="B521" s="1"/>
      <c r="C521" s="1"/>
      <c r="D521" s="1"/>
      <c r="E521" s="1"/>
      <c r="F521" s="2"/>
      <c r="G521" s="2"/>
      <c r="P521" s="4"/>
      <c r="W521" s="5"/>
      <c r="X521" s="5"/>
      <c r="Y521" s="5"/>
      <c r="Z521" s="5"/>
      <c r="AA521" s="5"/>
    </row>
    <row r="522" spans="1:27" ht="15.75" customHeight="1" x14ac:dyDescent="0.25">
      <c r="A522" s="1"/>
      <c r="B522" s="1"/>
      <c r="C522" s="1"/>
      <c r="D522" s="1"/>
      <c r="E522" s="1"/>
      <c r="F522" s="2"/>
      <c r="G522" s="2"/>
      <c r="P522" s="4"/>
      <c r="W522" s="5"/>
      <c r="X522" s="5"/>
      <c r="Y522" s="5"/>
      <c r="Z522" s="5"/>
      <c r="AA522" s="5"/>
    </row>
    <row r="523" spans="1:27" ht="15.75" customHeight="1" x14ac:dyDescent="0.25">
      <c r="A523" s="1"/>
      <c r="B523" s="1"/>
      <c r="C523" s="1"/>
      <c r="D523" s="1"/>
      <c r="E523" s="1"/>
      <c r="F523" s="2"/>
      <c r="G523" s="2"/>
      <c r="P523" s="4"/>
      <c r="W523" s="5"/>
      <c r="X523" s="5"/>
      <c r="Y523" s="5"/>
      <c r="Z523" s="5"/>
      <c r="AA523" s="5"/>
    </row>
    <row r="524" spans="1:27" ht="15.75" customHeight="1" x14ac:dyDescent="0.25">
      <c r="A524" s="1"/>
      <c r="B524" s="1"/>
      <c r="C524" s="1"/>
      <c r="D524" s="1"/>
      <c r="E524" s="1"/>
      <c r="F524" s="2"/>
      <c r="G524" s="2"/>
      <c r="P524" s="4"/>
      <c r="W524" s="5"/>
      <c r="X524" s="5"/>
      <c r="Y524" s="5"/>
      <c r="Z524" s="5"/>
      <c r="AA524" s="5"/>
    </row>
    <row r="525" spans="1:27" ht="15.75" customHeight="1" x14ac:dyDescent="0.25">
      <c r="A525" s="1"/>
      <c r="B525" s="1"/>
      <c r="C525" s="1"/>
      <c r="D525" s="1"/>
      <c r="E525" s="1"/>
      <c r="F525" s="2"/>
      <c r="G525" s="2"/>
      <c r="P525" s="4"/>
      <c r="W525" s="5"/>
      <c r="X525" s="5"/>
      <c r="Y525" s="5"/>
      <c r="Z525" s="5"/>
      <c r="AA525" s="5"/>
    </row>
    <row r="526" spans="1:27" ht="15.75" customHeight="1" x14ac:dyDescent="0.25">
      <c r="A526" s="1"/>
      <c r="B526" s="1"/>
      <c r="C526" s="1"/>
      <c r="D526" s="1"/>
      <c r="E526" s="1"/>
      <c r="F526" s="2"/>
      <c r="G526" s="2"/>
      <c r="P526" s="4"/>
      <c r="W526" s="5"/>
      <c r="X526" s="5"/>
      <c r="Y526" s="5"/>
      <c r="Z526" s="5"/>
      <c r="AA526" s="5"/>
    </row>
    <row r="527" spans="1:27" ht="15.75" customHeight="1" x14ac:dyDescent="0.25">
      <c r="A527" s="1"/>
      <c r="B527" s="1"/>
      <c r="C527" s="1"/>
      <c r="D527" s="1"/>
      <c r="E527" s="1"/>
      <c r="F527" s="2"/>
      <c r="G527" s="2"/>
      <c r="P527" s="4"/>
      <c r="W527" s="5"/>
      <c r="X527" s="5"/>
      <c r="Y527" s="5"/>
      <c r="Z527" s="5"/>
      <c r="AA527" s="5"/>
    </row>
    <row r="528" spans="1:27" ht="15.75" customHeight="1" x14ac:dyDescent="0.25">
      <c r="A528" s="1"/>
      <c r="B528" s="1"/>
      <c r="C528" s="1"/>
      <c r="D528" s="1"/>
      <c r="E528" s="1"/>
      <c r="F528" s="2"/>
      <c r="G528" s="2"/>
      <c r="P528" s="4"/>
      <c r="W528" s="5"/>
      <c r="X528" s="5"/>
      <c r="Y528" s="5"/>
      <c r="Z528" s="5"/>
      <c r="AA528" s="5"/>
    </row>
    <row r="529" spans="1:27" ht="15.75" customHeight="1" x14ac:dyDescent="0.25">
      <c r="A529" s="1"/>
      <c r="B529" s="1"/>
      <c r="C529" s="1"/>
      <c r="D529" s="1"/>
      <c r="E529" s="1"/>
      <c r="F529" s="2"/>
      <c r="G529" s="2"/>
      <c r="P529" s="4"/>
      <c r="W529" s="5"/>
      <c r="X529" s="5"/>
      <c r="Y529" s="5"/>
      <c r="Z529" s="5"/>
      <c r="AA529" s="5"/>
    </row>
    <row r="530" spans="1:27" ht="15.75" customHeight="1" x14ac:dyDescent="0.25">
      <c r="A530" s="1"/>
      <c r="B530" s="1"/>
      <c r="C530" s="1"/>
      <c r="D530" s="1"/>
      <c r="E530" s="1"/>
      <c r="F530" s="2"/>
      <c r="G530" s="2"/>
      <c r="P530" s="4"/>
      <c r="W530" s="5"/>
      <c r="X530" s="5"/>
      <c r="Y530" s="5"/>
      <c r="Z530" s="5"/>
      <c r="AA530" s="5"/>
    </row>
    <row r="531" spans="1:27" ht="15.75" customHeight="1" x14ac:dyDescent="0.25">
      <c r="A531" s="1"/>
      <c r="B531" s="1"/>
      <c r="C531" s="1"/>
      <c r="D531" s="1"/>
      <c r="E531" s="1"/>
      <c r="F531" s="2"/>
      <c r="G531" s="2"/>
      <c r="P531" s="4"/>
      <c r="W531" s="5"/>
      <c r="X531" s="5"/>
      <c r="Y531" s="5"/>
      <c r="Z531" s="5"/>
      <c r="AA531" s="5"/>
    </row>
    <row r="532" spans="1:27" ht="15.75" customHeight="1" x14ac:dyDescent="0.25">
      <c r="A532" s="1"/>
      <c r="B532" s="1"/>
      <c r="C532" s="1"/>
      <c r="D532" s="1"/>
      <c r="E532" s="1"/>
      <c r="F532" s="2"/>
      <c r="G532" s="2"/>
      <c r="P532" s="4"/>
      <c r="W532" s="5"/>
      <c r="X532" s="5"/>
      <c r="Y532" s="5"/>
      <c r="Z532" s="5"/>
      <c r="AA532" s="5"/>
    </row>
    <row r="533" spans="1:27" ht="15.75" customHeight="1" x14ac:dyDescent="0.25">
      <c r="A533" s="1"/>
      <c r="B533" s="1"/>
      <c r="C533" s="1"/>
      <c r="D533" s="1"/>
      <c r="E533" s="1"/>
      <c r="F533" s="2"/>
      <c r="G533" s="2"/>
      <c r="P533" s="4"/>
      <c r="W533" s="5"/>
      <c r="X533" s="5"/>
      <c r="Y533" s="5"/>
      <c r="Z533" s="5"/>
      <c r="AA533" s="5"/>
    </row>
    <row r="534" spans="1:27" ht="15.75" customHeight="1" x14ac:dyDescent="0.25">
      <c r="A534" s="1"/>
      <c r="B534" s="1"/>
      <c r="C534" s="1"/>
      <c r="D534" s="1"/>
      <c r="E534" s="1"/>
      <c r="F534" s="2"/>
      <c r="G534" s="2"/>
      <c r="P534" s="4"/>
      <c r="W534" s="5"/>
      <c r="X534" s="5"/>
      <c r="Y534" s="5"/>
      <c r="Z534" s="5"/>
      <c r="AA534" s="5"/>
    </row>
    <row r="535" spans="1:27" ht="15.75" customHeight="1" x14ac:dyDescent="0.25">
      <c r="A535" s="1"/>
      <c r="B535" s="1"/>
      <c r="C535" s="1"/>
      <c r="D535" s="1"/>
      <c r="E535" s="1"/>
      <c r="F535" s="2"/>
      <c r="G535" s="2"/>
      <c r="P535" s="4"/>
      <c r="W535" s="5"/>
      <c r="X535" s="5"/>
      <c r="Y535" s="5"/>
      <c r="Z535" s="5"/>
      <c r="AA535" s="5"/>
    </row>
    <row r="536" spans="1:27" ht="15.75" customHeight="1" x14ac:dyDescent="0.25">
      <c r="A536" s="1"/>
      <c r="B536" s="1"/>
      <c r="C536" s="1"/>
      <c r="D536" s="1"/>
      <c r="E536" s="1"/>
      <c r="F536" s="2"/>
      <c r="G536" s="2"/>
      <c r="P536" s="4"/>
      <c r="W536" s="5"/>
      <c r="X536" s="5"/>
      <c r="Y536" s="5"/>
      <c r="Z536" s="5"/>
      <c r="AA536" s="5"/>
    </row>
    <row r="537" spans="1:27" ht="15.75" customHeight="1" x14ac:dyDescent="0.25">
      <c r="A537" s="1"/>
      <c r="B537" s="1"/>
      <c r="C537" s="1"/>
      <c r="D537" s="1"/>
      <c r="E537" s="1"/>
      <c r="F537" s="2"/>
      <c r="G537" s="2"/>
      <c r="P537" s="4"/>
      <c r="W537" s="5"/>
      <c r="X537" s="5"/>
      <c r="Y537" s="5"/>
      <c r="Z537" s="5"/>
      <c r="AA537" s="5"/>
    </row>
    <row r="538" spans="1:27" ht="15.75" customHeight="1" x14ac:dyDescent="0.25">
      <c r="A538" s="1"/>
      <c r="B538" s="1"/>
      <c r="C538" s="1"/>
      <c r="D538" s="1"/>
      <c r="E538" s="1"/>
      <c r="F538" s="2"/>
      <c r="G538" s="2"/>
      <c r="P538" s="4"/>
      <c r="W538" s="5"/>
      <c r="X538" s="5"/>
      <c r="Y538" s="5"/>
      <c r="Z538" s="5"/>
      <c r="AA538" s="5"/>
    </row>
    <row r="539" spans="1:27" ht="15.75" customHeight="1" x14ac:dyDescent="0.25">
      <c r="A539" s="1"/>
      <c r="B539" s="1"/>
      <c r="C539" s="1"/>
      <c r="D539" s="1"/>
      <c r="E539" s="1"/>
      <c r="F539" s="2"/>
      <c r="G539" s="2"/>
      <c r="P539" s="4"/>
      <c r="W539" s="5"/>
      <c r="X539" s="5"/>
      <c r="Y539" s="5"/>
      <c r="Z539" s="5"/>
      <c r="AA539" s="5"/>
    </row>
    <row r="540" spans="1:27" ht="15.75" customHeight="1" x14ac:dyDescent="0.25">
      <c r="A540" s="1"/>
      <c r="B540" s="1"/>
      <c r="C540" s="1"/>
      <c r="D540" s="1"/>
      <c r="E540" s="1"/>
      <c r="F540" s="2"/>
      <c r="G540" s="2"/>
      <c r="P540" s="4"/>
      <c r="W540" s="5"/>
      <c r="X540" s="5"/>
      <c r="Y540" s="5"/>
      <c r="Z540" s="5"/>
      <c r="AA540" s="5"/>
    </row>
    <row r="541" spans="1:27" ht="15.75" customHeight="1" x14ac:dyDescent="0.25">
      <c r="A541" s="1"/>
      <c r="B541" s="1"/>
      <c r="C541" s="1"/>
      <c r="D541" s="1"/>
      <c r="E541" s="1"/>
      <c r="F541" s="2"/>
      <c r="G541" s="2"/>
      <c r="P541" s="4"/>
      <c r="W541" s="5"/>
      <c r="X541" s="5"/>
      <c r="Y541" s="5"/>
      <c r="Z541" s="5"/>
      <c r="AA541" s="5"/>
    </row>
    <row r="542" spans="1:27" ht="15.75" customHeight="1" x14ac:dyDescent="0.25">
      <c r="A542" s="1"/>
      <c r="B542" s="1"/>
      <c r="C542" s="1"/>
      <c r="D542" s="1"/>
      <c r="E542" s="1"/>
      <c r="F542" s="2"/>
      <c r="G542" s="2"/>
      <c r="P542" s="4"/>
      <c r="W542" s="5"/>
      <c r="X542" s="5"/>
      <c r="Y542" s="5"/>
      <c r="Z542" s="5"/>
      <c r="AA542" s="5"/>
    </row>
    <row r="543" spans="1:27" ht="15.75" customHeight="1" x14ac:dyDescent="0.25">
      <c r="A543" s="1"/>
      <c r="B543" s="1"/>
      <c r="C543" s="1"/>
      <c r="D543" s="1"/>
      <c r="E543" s="1"/>
      <c r="F543" s="2"/>
      <c r="G543" s="2"/>
      <c r="P543" s="4"/>
      <c r="W543" s="5"/>
      <c r="X543" s="5"/>
      <c r="Y543" s="5"/>
      <c r="Z543" s="5"/>
      <c r="AA543" s="5"/>
    </row>
    <row r="544" spans="1:27" ht="15.75" customHeight="1" x14ac:dyDescent="0.25">
      <c r="A544" s="1"/>
      <c r="B544" s="1"/>
      <c r="C544" s="1"/>
      <c r="D544" s="1"/>
      <c r="E544" s="1"/>
      <c r="F544" s="2"/>
      <c r="G544" s="2"/>
      <c r="P544" s="4"/>
      <c r="W544" s="5"/>
      <c r="X544" s="5"/>
      <c r="Y544" s="5"/>
      <c r="Z544" s="5"/>
      <c r="AA544" s="5"/>
    </row>
    <row r="545" spans="1:27" ht="15.75" customHeight="1" x14ac:dyDescent="0.25">
      <c r="A545" s="1"/>
      <c r="B545" s="1"/>
      <c r="C545" s="1"/>
      <c r="D545" s="1"/>
      <c r="E545" s="1"/>
      <c r="F545" s="2"/>
      <c r="G545" s="2"/>
      <c r="P545" s="4"/>
      <c r="W545" s="5"/>
      <c r="X545" s="5"/>
      <c r="Y545" s="5"/>
      <c r="Z545" s="5"/>
      <c r="AA545" s="5"/>
    </row>
    <row r="546" spans="1:27" ht="15.75" customHeight="1" x14ac:dyDescent="0.25">
      <c r="A546" s="1"/>
      <c r="B546" s="1"/>
      <c r="C546" s="1"/>
      <c r="D546" s="1"/>
      <c r="E546" s="1"/>
      <c r="F546" s="2"/>
      <c r="G546" s="2"/>
      <c r="P546" s="4"/>
      <c r="W546" s="5"/>
      <c r="X546" s="5"/>
      <c r="Y546" s="5"/>
      <c r="Z546" s="5"/>
      <c r="AA546" s="5"/>
    </row>
    <row r="547" spans="1:27" ht="15.75" customHeight="1" x14ac:dyDescent="0.25">
      <c r="A547" s="1"/>
      <c r="B547" s="1"/>
      <c r="C547" s="1"/>
      <c r="D547" s="1"/>
      <c r="E547" s="1"/>
      <c r="F547" s="2"/>
      <c r="G547" s="2"/>
      <c r="P547" s="4"/>
      <c r="W547" s="5"/>
      <c r="X547" s="5"/>
      <c r="Y547" s="5"/>
      <c r="Z547" s="5"/>
      <c r="AA547" s="5"/>
    </row>
    <row r="548" spans="1:27" ht="15.75" customHeight="1" x14ac:dyDescent="0.25">
      <c r="A548" s="1"/>
      <c r="B548" s="1"/>
      <c r="C548" s="1"/>
      <c r="D548" s="1"/>
      <c r="E548" s="1"/>
      <c r="F548" s="2"/>
      <c r="G548" s="2"/>
      <c r="P548" s="4"/>
      <c r="W548" s="5"/>
      <c r="X548" s="5"/>
      <c r="Y548" s="5"/>
      <c r="Z548" s="5"/>
      <c r="AA548" s="5"/>
    </row>
    <row r="549" spans="1:27" ht="15.75" customHeight="1" x14ac:dyDescent="0.25">
      <c r="A549" s="1"/>
      <c r="B549" s="1"/>
      <c r="C549" s="1"/>
      <c r="D549" s="1"/>
      <c r="E549" s="1"/>
      <c r="F549" s="2"/>
      <c r="G549" s="2"/>
      <c r="P549" s="4"/>
      <c r="W549" s="5"/>
      <c r="X549" s="5"/>
      <c r="Y549" s="5"/>
      <c r="Z549" s="5"/>
      <c r="AA549" s="5"/>
    </row>
    <row r="550" spans="1:27" ht="15.75" customHeight="1" x14ac:dyDescent="0.25">
      <c r="A550" s="1"/>
      <c r="B550" s="1"/>
      <c r="C550" s="1"/>
      <c r="D550" s="1"/>
      <c r="E550" s="1"/>
      <c r="F550" s="2"/>
      <c r="G550" s="2"/>
      <c r="P550" s="4"/>
      <c r="W550" s="5"/>
      <c r="X550" s="5"/>
      <c r="Y550" s="5"/>
      <c r="Z550" s="5"/>
      <c r="AA550" s="5"/>
    </row>
    <row r="551" spans="1:27" ht="15.75" customHeight="1" x14ac:dyDescent="0.25">
      <c r="A551" s="1"/>
      <c r="B551" s="1"/>
      <c r="C551" s="1"/>
      <c r="D551" s="1"/>
      <c r="E551" s="1"/>
      <c r="F551" s="2"/>
      <c r="G551" s="2"/>
      <c r="P551" s="4"/>
      <c r="W551" s="5"/>
      <c r="X551" s="5"/>
      <c r="Y551" s="5"/>
      <c r="Z551" s="5"/>
      <c r="AA551" s="5"/>
    </row>
    <row r="552" spans="1:27" ht="15.75" customHeight="1" x14ac:dyDescent="0.25">
      <c r="A552" s="1"/>
      <c r="B552" s="1"/>
      <c r="C552" s="1"/>
      <c r="D552" s="1"/>
      <c r="E552" s="1"/>
      <c r="F552" s="2"/>
      <c r="G552" s="2"/>
      <c r="P552" s="4"/>
      <c r="W552" s="5"/>
      <c r="X552" s="5"/>
      <c r="Y552" s="5"/>
      <c r="Z552" s="5"/>
      <c r="AA552" s="5"/>
    </row>
    <row r="553" spans="1:27" ht="15.75" customHeight="1" x14ac:dyDescent="0.25">
      <c r="A553" s="1"/>
      <c r="B553" s="1"/>
      <c r="C553" s="1"/>
      <c r="D553" s="1"/>
      <c r="E553" s="1"/>
      <c r="F553" s="2"/>
      <c r="G553" s="2"/>
      <c r="P553" s="4"/>
      <c r="W553" s="5"/>
      <c r="X553" s="5"/>
      <c r="Y553" s="5"/>
      <c r="Z553" s="5"/>
      <c r="AA553" s="5"/>
    </row>
    <row r="554" spans="1:27" ht="15.75" customHeight="1" x14ac:dyDescent="0.25">
      <c r="A554" s="1"/>
      <c r="B554" s="1"/>
      <c r="C554" s="1"/>
      <c r="D554" s="1"/>
      <c r="E554" s="1"/>
      <c r="F554" s="2"/>
      <c r="G554" s="2"/>
      <c r="P554" s="4"/>
      <c r="W554" s="5"/>
      <c r="X554" s="5"/>
      <c r="Y554" s="5"/>
      <c r="Z554" s="5"/>
      <c r="AA554" s="5"/>
    </row>
    <row r="555" spans="1:27" ht="15.75" customHeight="1" x14ac:dyDescent="0.25">
      <c r="A555" s="1"/>
      <c r="B555" s="1"/>
      <c r="C555" s="1"/>
      <c r="D555" s="1"/>
      <c r="E555" s="1"/>
      <c r="F555" s="2"/>
      <c r="G555" s="2"/>
      <c r="P555" s="4"/>
      <c r="W555" s="5"/>
      <c r="X555" s="5"/>
      <c r="Y555" s="5"/>
      <c r="Z555" s="5"/>
      <c r="AA555" s="5"/>
    </row>
    <row r="556" spans="1:27" ht="15.75" customHeight="1" x14ac:dyDescent="0.25">
      <c r="A556" s="1"/>
      <c r="B556" s="1"/>
      <c r="C556" s="1"/>
      <c r="D556" s="1"/>
      <c r="E556" s="1"/>
      <c r="F556" s="2"/>
      <c r="G556" s="2"/>
      <c r="P556" s="4"/>
      <c r="W556" s="5"/>
      <c r="X556" s="5"/>
      <c r="Y556" s="5"/>
      <c r="Z556" s="5"/>
      <c r="AA556" s="5"/>
    </row>
    <row r="557" spans="1:27" ht="15.75" customHeight="1" x14ac:dyDescent="0.25">
      <c r="A557" s="1"/>
      <c r="B557" s="1"/>
      <c r="C557" s="1"/>
      <c r="D557" s="1"/>
      <c r="E557" s="1"/>
      <c r="F557" s="2"/>
      <c r="G557" s="2"/>
      <c r="P557" s="4"/>
      <c r="W557" s="5"/>
      <c r="X557" s="5"/>
      <c r="Y557" s="5"/>
      <c r="Z557" s="5"/>
      <c r="AA557" s="5"/>
    </row>
    <row r="558" spans="1:27" ht="15.75" customHeight="1" x14ac:dyDescent="0.25">
      <c r="A558" s="1"/>
      <c r="B558" s="1"/>
      <c r="C558" s="1"/>
      <c r="D558" s="1"/>
      <c r="E558" s="1"/>
      <c r="F558" s="2"/>
      <c r="G558" s="2"/>
      <c r="P558" s="4"/>
      <c r="W558" s="5"/>
      <c r="X558" s="5"/>
      <c r="Y558" s="5"/>
      <c r="Z558" s="5"/>
      <c r="AA558" s="5"/>
    </row>
    <row r="559" spans="1:27" ht="15.75" customHeight="1" x14ac:dyDescent="0.25">
      <c r="A559" s="1"/>
      <c r="B559" s="1"/>
      <c r="C559" s="1"/>
      <c r="D559" s="1"/>
      <c r="E559" s="1"/>
      <c r="F559" s="2"/>
      <c r="G559" s="2"/>
      <c r="P559" s="4"/>
      <c r="W559" s="5"/>
      <c r="X559" s="5"/>
      <c r="Y559" s="5"/>
      <c r="Z559" s="5"/>
      <c r="AA559" s="5"/>
    </row>
    <row r="560" spans="1:27" ht="15.75" customHeight="1" x14ac:dyDescent="0.25">
      <c r="A560" s="1"/>
      <c r="B560" s="1"/>
      <c r="C560" s="1"/>
      <c r="D560" s="1"/>
      <c r="E560" s="1"/>
      <c r="F560" s="2"/>
      <c r="G560" s="2"/>
      <c r="P560" s="4"/>
      <c r="W560" s="5"/>
      <c r="X560" s="5"/>
      <c r="Y560" s="5"/>
      <c r="Z560" s="5"/>
      <c r="AA560" s="5"/>
    </row>
    <row r="561" spans="1:27" ht="15.75" customHeight="1" x14ac:dyDescent="0.25">
      <c r="A561" s="1"/>
      <c r="B561" s="1"/>
      <c r="C561" s="1"/>
      <c r="D561" s="1"/>
      <c r="E561" s="1"/>
      <c r="F561" s="2"/>
      <c r="G561" s="2"/>
      <c r="P561" s="4"/>
      <c r="W561" s="5"/>
      <c r="X561" s="5"/>
      <c r="Y561" s="5"/>
      <c r="Z561" s="5"/>
      <c r="AA561" s="5"/>
    </row>
    <row r="562" spans="1:27" ht="15.75" customHeight="1" x14ac:dyDescent="0.25">
      <c r="A562" s="1"/>
      <c r="B562" s="1"/>
      <c r="C562" s="1"/>
      <c r="D562" s="1"/>
      <c r="E562" s="1"/>
      <c r="F562" s="2"/>
      <c r="G562" s="2"/>
      <c r="P562" s="4"/>
      <c r="W562" s="5"/>
      <c r="X562" s="5"/>
      <c r="Y562" s="5"/>
      <c r="Z562" s="5"/>
      <c r="AA562" s="5"/>
    </row>
    <row r="563" spans="1:27" ht="15.75" customHeight="1" x14ac:dyDescent="0.25">
      <c r="A563" s="1"/>
      <c r="B563" s="1"/>
      <c r="C563" s="1"/>
      <c r="D563" s="1"/>
      <c r="E563" s="1"/>
      <c r="F563" s="2"/>
      <c r="G563" s="2"/>
      <c r="P563" s="4"/>
      <c r="W563" s="5"/>
      <c r="X563" s="5"/>
      <c r="Y563" s="5"/>
      <c r="Z563" s="5"/>
      <c r="AA563" s="5"/>
    </row>
    <row r="564" spans="1:27" ht="15.75" customHeight="1" x14ac:dyDescent="0.25">
      <c r="A564" s="1"/>
      <c r="B564" s="1"/>
      <c r="C564" s="1"/>
      <c r="D564" s="1"/>
      <c r="E564" s="1"/>
      <c r="F564" s="2"/>
      <c r="G564" s="2"/>
      <c r="P564" s="4"/>
      <c r="W564" s="5"/>
      <c r="X564" s="5"/>
      <c r="Y564" s="5"/>
      <c r="Z564" s="5"/>
      <c r="AA564" s="5"/>
    </row>
    <row r="565" spans="1:27" ht="15.75" customHeight="1" x14ac:dyDescent="0.25">
      <c r="A565" s="1"/>
      <c r="B565" s="1"/>
      <c r="C565" s="1"/>
      <c r="D565" s="1"/>
      <c r="E565" s="1"/>
      <c r="F565" s="2"/>
      <c r="G565" s="2"/>
      <c r="P565" s="4"/>
      <c r="W565" s="5"/>
      <c r="X565" s="5"/>
      <c r="Y565" s="5"/>
      <c r="Z565" s="5"/>
      <c r="AA565" s="5"/>
    </row>
    <row r="566" spans="1:27" ht="15.75" customHeight="1" x14ac:dyDescent="0.25">
      <c r="A566" s="1"/>
      <c r="B566" s="1"/>
      <c r="C566" s="1"/>
      <c r="D566" s="1"/>
      <c r="E566" s="1"/>
      <c r="F566" s="2"/>
      <c r="G566" s="2"/>
      <c r="P566" s="4"/>
      <c r="W566" s="5"/>
      <c r="X566" s="5"/>
      <c r="Y566" s="5"/>
      <c r="Z566" s="5"/>
      <c r="AA566" s="5"/>
    </row>
    <row r="567" spans="1:27" ht="15.75" customHeight="1" x14ac:dyDescent="0.25">
      <c r="A567" s="1"/>
      <c r="B567" s="1"/>
      <c r="C567" s="1"/>
      <c r="D567" s="1"/>
      <c r="E567" s="1"/>
      <c r="F567" s="2"/>
      <c r="G567" s="2"/>
      <c r="P567" s="4"/>
      <c r="W567" s="5"/>
      <c r="X567" s="5"/>
      <c r="Y567" s="5"/>
      <c r="Z567" s="5"/>
      <c r="AA567" s="5"/>
    </row>
    <row r="568" spans="1:27" ht="15.75" customHeight="1" x14ac:dyDescent="0.25">
      <c r="A568" s="1"/>
      <c r="B568" s="1"/>
      <c r="C568" s="1"/>
      <c r="D568" s="1"/>
      <c r="E568" s="1"/>
      <c r="F568" s="2"/>
      <c r="G568" s="2"/>
      <c r="P568" s="4"/>
      <c r="W568" s="5"/>
      <c r="X568" s="5"/>
      <c r="Y568" s="5"/>
      <c r="Z568" s="5"/>
      <c r="AA568" s="5"/>
    </row>
    <row r="569" spans="1:27" ht="15.75" customHeight="1" x14ac:dyDescent="0.25">
      <c r="A569" s="1"/>
      <c r="B569" s="1"/>
      <c r="C569" s="1"/>
      <c r="D569" s="1"/>
      <c r="E569" s="1"/>
      <c r="F569" s="2"/>
      <c r="G569" s="2"/>
      <c r="P569" s="4"/>
      <c r="W569" s="5"/>
      <c r="X569" s="5"/>
      <c r="Y569" s="5"/>
      <c r="Z569" s="5"/>
      <c r="AA569" s="5"/>
    </row>
    <row r="570" spans="1:27" ht="15.75" customHeight="1" x14ac:dyDescent="0.25">
      <c r="A570" s="1"/>
      <c r="B570" s="1"/>
      <c r="C570" s="1"/>
      <c r="D570" s="1"/>
      <c r="E570" s="1"/>
      <c r="F570" s="2"/>
      <c r="G570" s="2"/>
      <c r="P570" s="4"/>
      <c r="W570" s="5"/>
      <c r="X570" s="5"/>
      <c r="Y570" s="5"/>
      <c r="Z570" s="5"/>
      <c r="AA570" s="5"/>
    </row>
    <row r="571" spans="1:27" ht="15.75" customHeight="1" x14ac:dyDescent="0.25">
      <c r="A571" s="1"/>
      <c r="B571" s="1"/>
      <c r="C571" s="1"/>
      <c r="D571" s="1"/>
      <c r="E571" s="1"/>
      <c r="F571" s="2"/>
      <c r="G571" s="2"/>
      <c r="P571" s="4"/>
      <c r="W571" s="5"/>
      <c r="X571" s="5"/>
      <c r="Y571" s="5"/>
      <c r="Z571" s="5"/>
      <c r="AA571" s="5"/>
    </row>
    <row r="572" spans="1:27" ht="15.75" customHeight="1" x14ac:dyDescent="0.25">
      <c r="A572" s="1"/>
      <c r="B572" s="1"/>
      <c r="C572" s="1"/>
      <c r="D572" s="1"/>
      <c r="E572" s="1"/>
      <c r="F572" s="2"/>
      <c r="G572" s="2"/>
      <c r="P572" s="4"/>
      <c r="W572" s="5"/>
      <c r="X572" s="5"/>
      <c r="Y572" s="5"/>
      <c r="Z572" s="5"/>
      <c r="AA572" s="5"/>
    </row>
    <row r="573" spans="1:27" ht="15.75" customHeight="1" x14ac:dyDescent="0.25">
      <c r="A573" s="1"/>
      <c r="B573" s="1"/>
      <c r="C573" s="1"/>
      <c r="D573" s="1"/>
      <c r="E573" s="1"/>
      <c r="F573" s="2"/>
      <c r="G573" s="2"/>
      <c r="P573" s="4"/>
      <c r="W573" s="5"/>
      <c r="X573" s="5"/>
      <c r="Y573" s="5"/>
      <c r="Z573" s="5"/>
      <c r="AA573" s="5"/>
    </row>
    <row r="574" spans="1:27" ht="15.75" customHeight="1" x14ac:dyDescent="0.25">
      <c r="A574" s="1"/>
      <c r="B574" s="1"/>
      <c r="C574" s="1"/>
      <c r="D574" s="1"/>
      <c r="E574" s="1"/>
      <c r="F574" s="2"/>
      <c r="G574" s="2"/>
      <c r="P574" s="4"/>
      <c r="W574" s="5"/>
      <c r="X574" s="5"/>
      <c r="Y574" s="5"/>
      <c r="Z574" s="5"/>
      <c r="AA574" s="5"/>
    </row>
    <row r="575" spans="1:27" ht="15.75" customHeight="1" x14ac:dyDescent="0.25">
      <c r="A575" s="1"/>
      <c r="B575" s="1"/>
      <c r="C575" s="1"/>
      <c r="D575" s="1"/>
      <c r="E575" s="1"/>
      <c r="F575" s="2"/>
      <c r="G575" s="2"/>
      <c r="P575" s="4"/>
      <c r="W575" s="5"/>
      <c r="X575" s="5"/>
      <c r="Y575" s="5"/>
      <c r="Z575" s="5"/>
      <c r="AA575" s="5"/>
    </row>
    <row r="576" spans="1:27" ht="15.75" customHeight="1" x14ac:dyDescent="0.25">
      <c r="A576" s="1"/>
      <c r="B576" s="1"/>
      <c r="C576" s="1"/>
      <c r="D576" s="1"/>
      <c r="E576" s="1"/>
      <c r="F576" s="2"/>
      <c r="G576" s="2"/>
      <c r="P576" s="4"/>
      <c r="W576" s="5"/>
      <c r="X576" s="5"/>
      <c r="Y576" s="5"/>
      <c r="Z576" s="5"/>
      <c r="AA576" s="5"/>
    </row>
    <row r="577" spans="1:27" ht="15.75" customHeight="1" x14ac:dyDescent="0.25">
      <c r="A577" s="1"/>
      <c r="B577" s="1"/>
      <c r="C577" s="1"/>
      <c r="D577" s="1"/>
      <c r="E577" s="1"/>
      <c r="F577" s="2"/>
      <c r="G577" s="2"/>
      <c r="P577" s="4"/>
      <c r="W577" s="5"/>
      <c r="X577" s="5"/>
      <c r="Y577" s="5"/>
      <c r="Z577" s="5"/>
      <c r="AA577" s="5"/>
    </row>
    <row r="578" spans="1:27" ht="15.75" customHeight="1" x14ac:dyDescent="0.25">
      <c r="A578" s="1"/>
      <c r="B578" s="1"/>
      <c r="C578" s="1"/>
      <c r="D578" s="1"/>
      <c r="E578" s="1"/>
      <c r="F578" s="2"/>
      <c r="G578" s="2"/>
      <c r="P578" s="4"/>
      <c r="W578" s="5"/>
      <c r="X578" s="5"/>
      <c r="Y578" s="5"/>
      <c r="Z578" s="5"/>
      <c r="AA578" s="5"/>
    </row>
    <row r="579" spans="1:27" ht="15.75" customHeight="1" x14ac:dyDescent="0.25">
      <c r="A579" s="1"/>
      <c r="B579" s="1"/>
      <c r="C579" s="1"/>
      <c r="D579" s="1"/>
      <c r="E579" s="1"/>
      <c r="F579" s="2"/>
      <c r="G579" s="2"/>
      <c r="P579" s="4"/>
      <c r="W579" s="5"/>
      <c r="X579" s="5"/>
      <c r="Y579" s="5"/>
      <c r="Z579" s="5"/>
      <c r="AA579" s="5"/>
    </row>
    <row r="580" spans="1:27" ht="15.75" customHeight="1" x14ac:dyDescent="0.25">
      <c r="A580" s="1"/>
      <c r="B580" s="1"/>
      <c r="C580" s="1"/>
      <c r="D580" s="1"/>
      <c r="E580" s="1"/>
      <c r="F580" s="2"/>
      <c r="G580" s="2"/>
      <c r="P580" s="4"/>
      <c r="W580" s="5"/>
      <c r="X580" s="5"/>
      <c r="Y580" s="5"/>
      <c r="Z580" s="5"/>
      <c r="AA580" s="5"/>
    </row>
    <row r="581" spans="1:27" ht="15.75" customHeight="1" x14ac:dyDescent="0.25">
      <c r="A581" s="1"/>
      <c r="B581" s="1"/>
      <c r="C581" s="1"/>
      <c r="D581" s="1"/>
      <c r="E581" s="1"/>
      <c r="F581" s="2"/>
      <c r="G581" s="2"/>
      <c r="P581" s="4"/>
      <c r="W581" s="5"/>
      <c r="X581" s="5"/>
      <c r="Y581" s="5"/>
      <c r="Z581" s="5"/>
      <c r="AA581" s="5"/>
    </row>
    <row r="582" spans="1:27" ht="15.75" customHeight="1" x14ac:dyDescent="0.25">
      <c r="A582" s="1"/>
      <c r="B582" s="1"/>
      <c r="C582" s="1"/>
      <c r="D582" s="1"/>
      <c r="E582" s="1"/>
      <c r="F582" s="2"/>
      <c r="G582" s="2"/>
      <c r="P582" s="4"/>
      <c r="W582" s="5"/>
      <c r="X582" s="5"/>
      <c r="Y582" s="5"/>
      <c r="Z582" s="5"/>
      <c r="AA582" s="5"/>
    </row>
    <row r="583" spans="1:27" ht="15.75" customHeight="1" x14ac:dyDescent="0.25">
      <c r="A583" s="1"/>
      <c r="B583" s="1"/>
      <c r="C583" s="1"/>
      <c r="D583" s="1"/>
      <c r="E583" s="1"/>
      <c r="F583" s="2"/>
      <c r="G583" s="2"/>
      <c r="P583" s="4"/>
      <c r="W583" s="5"/>
      <c r="X583" s="5"/>
      <c r="Y583" s="5"/>
      <c r="Z583" s="5"/>
      <c r="AA583" s="5"/>
    </row>
    <row r="584" spans="1:27" ht="15.75" customHeight="1" x14ac:dyDescent="0.25">
      <c r="A584" s="1"/>
      <c r="B584" s="1"/>
      <c r="C584" s="1"/>
      <c r="D584" s="1"/>
      <c r="E584" s="1"/>
      <c r="F584" s="2"/>
      <c r="G584" s="2"/>
      <c r="P584" s="4"/>
      <c r="W584" s="5"/>
      <c r="X584" s="5"/>
      <c r="Y584" s="5"/>
      <c r="Z584" s="5"/>
      <c r="AA584" s="5"/>
    </row>
    <row r="585" spans="1:27" ht="15.75" customHeight="1" x14ac:dyDescent="0.25">
      <c r="A585" s="1"/>
      <c r="B585" s="1"/>
      <c r="C585" s="1"/>
      <c r="D585" s="1"/>
      <c r="E585" s="1"/>
      <c r="F585" s="2"/>
      <c r="G585" s="2"/>
      <c r="P585" s="4"/>
      <c r="W585" s="5"/>
      <c r="X585" s="5"/>
      <c r="Y585" s="5"/>
      <c r="Z585" s="5"/>
      <c r="AA585" s="5"/>
    </row>
    <row r="586" spans="1:27" ht="15.75" customHeight="1" x14ac:dyDescent="0.25">
      <c r="A586" s="1"/>
      <c r="B586" s="1"/>
      <c r="C586" s="1"/>
      <c r="D586" s="1"/>
      <c r="E586" s="1"/>
      <c r="F586" s="2"/>
      <c r="G586" s="2"/>
      <c r="P586" s="4"/>
      <c r="W586" s="5"/>
      <c r="X586" s="5"/>
      <c r="Y586" s="5"/>
      <c r="Z586" s="5"/>
      <c r="AA586" s="5"/>
    </row>
    <row r="587" spans="1:27" ht="15.75" customHeight="1" x14ac:dyDescent="0.25">
      <c r="A587" s="1"/>
      <c r="B587" s="1"/>
      <c r="C587" s="1"/>
      <c r="D587" s="1"/>
      <c r="E587" s="1"/>
      <c r="F587" s="2"/>
      <c r="G587" s="2"/>
      <c r="P587" s="4"/>
      <c r="W587" s="5"/>
      <c r="X587" s="5"/>
      <c r="Y587" s="5"/>
      <c r="Z587" s="5"/>
      <c r="AA587" s="5"/>
    </row>
    <row r="588" spans="1:27" ht="15.75" customHeight="1" x14ac:dyDescent="0.25">
      <c r="A588" s="1"/>
      <c r="B588" s="1"/>
      <c r="C588" s="1"/>
      <c r="D588" s="1"/>
      <c r="E588" s="1"/>
      <c r="F588" s="2"/>
      <c r="G588" s="2"/>
      <c r="P588" s="4"/>
      <c r="W588" s="5"/>
      <c r="X588" s="5"/>
      <c r="Y588" s="5"/>
      <c r="Z588" s="5"/>
      <c r="AA588" s="5"/>
    </row>
    <row r="589" spans="1:27" ht="15.75" customHeight="1" x14ac:dyDescent="0.25">
      <c r="A589" s="1"/>
      <c r="B589" s="1"/>
      <c r="C589" s="1"/>
      <c r="D589" s="1"/>
      <c r="E589" s="1"/>
      <c r="F589" s="2"/>
      <c r="G589" s="2"/>
      <c r="P589" s="4"/>
      <c r="W589" s="5"/>
      <c r="X589" s="5"/>
      <c r="Y589" s="5"/>
      <c r="Z589" s="5"/>
      <c r="AA589" s="5"/>
    </row>
    <row r="590" spans="1:27" ht="15.75" customHeight="1" x14ac:dyDescent="0.25">
      <c r="A590" s="1"/>
      <c r="B590" s="1"/>
      <c r="C590" s="1"/>
      <c r="D590" s="1"/>
      <c r="E590" s="1"/>
      <c r="F590" s="2"/>
      <c r="G590" s="2"/>
      <c r="P590" s="4"/>
      <c r="W590" s="5"/>
      <c r="X590" s="5"/>
      <c r="Y590" s="5"/>
      <c r="Z590" s="5"/>
      <c r="AA590" s="5"/>
    </row>
    <row r="591" spans="1:27" ht="15.75" customHeight="1" x14ac:dyDescent="0.25">
      <c r="A591" s="1"/>
      <c r="B591" s="1"/>
      <c r="C591" s="1"/>
      <c r="D591" s="1"/>
      <c r="E591" s="1"/>
      <c r="F591" s="2"/>
      <c r="G591" s="2"/>
      <c r="P591" s="4"/>
      <c r="W591" s="5"/>
      <c r="X591" s="5"/>
      <c r="Y591" s="5"/>
      <c r="Z591" s="5"/>
      <c r="AA591" s="5"/>
    </row>
    <row r="592" spans="1:27" ht="15.75" customHeight="1" x14ac:dyDescent="0.25">
      <c r="A592" s="1"/>
      <c r="B592" s="1"/>
      <c r="C592" s="1"/>
      <c r="D592" s="1"/>
      <c r="E592" s="1"/>
      <c r="F592" s="2"/>
      <c r="G592" s="2"/>
      <c r="P592" s="4"/>
      <c r="W592" s="5"/>
      <c r="X592" s="5"/>
      <c r="Y592" s="5"/>
      <c r="Z592" s="5"/>
      <c r="AA592" s="5"/>
    </row>
    <row r="593" spans="1:27" ht="15.75" customHeight="1" x14ac:dyDescent="0.25">
      <c r="A593" s="1"/>
      <c r="B593" s="1"/>
      <c r="C593" s="1"/>
      <c r="D593" s="1"/>
      <c r="E593" s="1"/>
      <c r="F593" s="2"/>
      <c r="G593" s="2"/>
      <c r="P593" s="4"/>
      <c r="W593" s="5"/>
      <c r="X593" s="5"/>
      <c r="Y593" s="5"/>
      <c r="Z593" s="5"/>
      <c r="AA593" s="5"/>
    </row>
    <row r="594" spans="1:27" ht="15.75" customHeight="1" x14ac:dyDescent="0.25">
      <c r="A594" s="1"/>
      <c r="B594" s="1"/>
      <c r="C594" s="1"/>
      <c r="D594" s="1"/>
      <c r="E594" s="1"/>
      <c r="F594" s="2"/>
      <c r="G594" s="2"/>
      <c r="P594" s="4"/>
      <c r="W594" s="5"/>
      <c r="X594" s="5"/>
      <c r="Y594" s="5"/>
      <c r="Z594" s="5"/>
      <c r="AA594" s="5"/>
    </row>
    <row r="595" spans="1:27" ht="15.75" customHeight="1" x14ac:dyDescent="0.25">
      <c r="A595" s="1"/>
      <c r="B595" s="1"/>
      <c r="C595" s="1"/>
      <c r="D595" s="1"/>
      <c r="E595" s="1"/>
      <c r="F595" s="2"/>
      <c r="G595" s="2"/>
      <c r="P595" s="4"/>
      <c r="W595" s="5"/>
      <c r="X595" s="5"/>
      <c r="Y595" s="5"/>
      <c r="Z595" s="5"/>
      <c r="AA595" s="5"/>
    </row>
    <row r="596" spans="1:27" ht="15.75" customHeight="1" x14ac:dyDescent="0.25">
      <c r="A596" s="1"/>
      <c r="B596" s="1"/>
      <c r="C596" s="1"/>
      <c r="D596" s="1"/>
      <c r="E596" s="1"/>
      <c r="F596" s="2"/>
      <c r="G596" s="2"/>
      <c r="P596" s="4"/>
      <c r="W596" s="5"/>
      <c r="X596" s="5"/>
      <c r="Y596" s="5"/>
      <c r="Z596" s="5"/>
      <c r="AA596" s="5"/>
    </row>
    <row r="597" spans="1:27" ht="15.75" customHeight="1" x14ac:dyDescent="0.25">
      <c r="A597" s="1"/>
      <c r="B597" s="1"/>
      <c r="C597" s="1"/>
      <c r="D597" s="1"/>
      <c r="E597" s="1"/>
      <c r="F597" s="2"/>
      <c r="G597" s="2"/>
      <c r="P597" s="4"/>
      <c r="W597" s="5"/>
      <c r="X597" s="5"/>
      <c r="Y597" s="5"/>
      <c r="Z597" s="5"/>
      <c r="AA597" s="5"/>
    </row>
    <row r="598" spans="1:27" ht="15.75" customHeight="1" x14ac:dyDescent="0.25">
      <c r="A598" s="1"/>
      <c r="B598" s="1"/>
      <c r="C598" s="1"/>
      <c r="D598" s="1"/>
      <c r="E598" s="1"/>
      <c r="F598" s="2"/>
      <c r="G598" s="2"/>
      <c r="P598" s="4"/>
      <c r="W598" s="5"/>
      <c r="X598" s="5"/>
      <c r="Y598" s="5"/>
      <c r="Z598" s="5"/>
      <c r="AA598" s="5"/>
    </row>
    <row r="599" spans="1:27" ht="15.75" customHeight="1" x14ac:dyDescent="0.25">
      <c r="A599" s="1"/>
      <c r="B599" s="1"/>
      <c r="C599" s="1"/>
      <c r="D599" s="1"/>
      <c r="E599" s="1"/>
      <c r="F599" s="2"/>
      <c r="G599" s="2"/>
      <c r="P599" s="4"/>
      <c r="W599" s="5"/>
      <c r="X599" s="5"/>
      <c r="Y599" s="5"/>
      <c r="Z599" s="5"/>
      <c r="AA599" s="5"/>
    </row>
    <row r="600" spans="1:27" ht="15.75" customHeight="1" x14ac:dyDescent="0.25">
      <c r="A600" s="1"/>
      <c r="B600" s="1"/>
      <c r="C600" s="1"/>
      <c r="D600" s="1"/>
      <c r="E600" s="1"/>
      <c r="F600" s="2"/>
      <c r="G600" s="2"/>
      <c r="P600" s="4"/>
      <c r="W600" s="5"/>
      <c r="X600" s="5"/>
      <c r="Y600" s="5"/>
      <c r="Z600" s="5"/>
      <c r="AA600" s="5"/>
    </row>
    <row r="601" spans="1:27" ht="15.75" customHeight="1" x14ac:dyDescent="0.25">
      <c r="A601" s="1"/>
      <c r="B601" s="1"/>
      <c r="C601" s="1"/>
      <c r="D601" s="1"/>
      <c r="E601" s="1"/>
      <c r="F601" s="2"/>
      <c r="G601" s="2"/>
      <c r="P601" s="4"/>
      <c r="W601" s="5"/>
      <c r="X601" s="5"/>
      <c r="Y601" s="5"/>
      <c r="Z601" s="5"/>
      <c r="AA601" s="5"/>
    </row>
    <row r="602" spans="1:27" ht="15.75" customHeight="1" x14ac:dyDescent="0.25">
      <c r="A602" s="1"/>
      <c r="B602" s="1"/>
      <c r="C602" s="1"/>
      <c r="D602" s="1"/>
      <c r="E602" s="1"/>
      <c r="F602" s="2"/>
      <c r="G602" s="2"/>
      <c r="P602" s="4"/>
      <c r="W602" s="5"/>
      <c r="X602" s="5"/>
      <c r="Y602" s="5"/>
      <c r="Z602" s="5"/>
      <c r="AA602" s="5"/>
    </row>
    <row r="603" spans="1:27" ht="15.75" customHeight="1" x14ac:dyDescent="0.25">
      <c r="A603" s="1"/>
      <c r="B603" s="1"/>
      <c r="C603" s="1"/>
      <c r="D603" s="1"/>
      <c r="E603" s="1"/>
      <c r="F603" s="2"/>
      <c r="G603" s="2"/>
      <c r="P603" s="4"/>
      <c r="W603" s="5"/>
      <c r="X603" s="5"/>
      <c r="Y603" s="5"/>
      <c r="Z603" s="5"/>
      <c r="AA603" s="5"/>
    </row>
    <row r="604" spans="1:27" ht="15.75" customHeight="1" x14ac:dyDescent="0.25">
      <c r="A604" s="1"/>
      <c r="B604" s="1"/>
      <c r="C604" s="1"/>
      <c r="D604" s="1"/>
      <c r="E604" s="1"/>
      <c r="F604" s="2"/>
      <c r="G604" s="2"/>
      <c r="P604" s="4"/>
      <c r="W604" s="5"/>
      <c r="X604" s="5"/>
      <c r="Y604" s="5"/>
      <c r="Z604" s="5"/>
      <c r="AA604" s="5"/>
    </row>
    <row r="605" spans="1:27" ht="15.75" customHeight="1" x14ac:dyDescent="0.25">
      <c r="A605" s="1"/>
      <c r="B605" s="1"/>
      <c r="C605" s="1"/>
      <c r="D605" s="1"/>
      <c r="E605" s="1"/>
      <c r="F605" s="2"/>
      <c r="G605" s="2"/>
      <c r="P605" s="4"/>
      <c r="W605" s="5"/>
      <c r="X605" s="5"/>
      <c r="Y605" s="5"/>
      <c r="Z605" s="5"/>
      <c r="AA605" s="5"/>
    </row>
    <row r="606" spans="1:27" ht="15.75" customHeight="1" x14ac:dyDescent="0.25">
      <c r="A606" s="1"/>
      <c r="B606" s="1"/>
      <c r="C606" s="1"/>
      <c r="D606" s="1"/>
      <c r="E606" s="1"/>
      <c r="F606" s="2"/>
      <c r="G606" s="2"/>
      <c r="P606" s="4"/>
      <c r="W606" s="5"/>
      <c r="X606" s="5"/>
      <c r="Y606" s="5"/>
      <c r="Z606" s="5"/>
      <c r="AA606" s="5"/>
    </row>
    <row r="607" spans="1:27" ht="15.75" customHeight="1" x14ac:dyDescent="0.25">
      <c r="A607" s="1"/>
      <c r="B607" s="1"/>
      <c r="C607" s="1"/>
      <c r="D607" s="1"/>
      <c r="E607" s="1"/>
      <c r="F607" s="2"/>
      <c r="G607" s="2"/>
      <c r="P607" s="4"/>
      <c r="W607" s="5"/>
      <c r="X607" s="5"/>
      <c r="Y607" s="5"/>
      <c r="Z607" s="5"/>
      <c r="AA607" s="5"/>
    </row>
    <row r="608" spans="1:27" ht="15.75" customHeight="1" x14ac:dyDescent="0.25">
      <c r="A608" s="1"/>
      <c r="B608" s="1"/>
      <c r="C608" s="1"/>
      <c r="D608" s="1"/>
      <c r="E608" s="1"/>
      <c r="F608" s="2"/>
      <c r="G608" s="2"/>
      <c r="P608" s="4"/>
      <c r="W608" s="5"/>
      <c r="X608" s="5"/>
      <c r="Y608" s="5"/>
      <c r="Z608" s="5"/>
      <c r="AA608" s="5"/>
    </row>
    <row r="609" spans="1:27" ht="15.75" customHeight="1" x14ac:dyDescent="0.25">
      <c r="A609" s="1"/>
      <c r="B609" s="1"/>
      <c r="C609" s="1"/>
      <c r="D609" s="1"/>
      <c r="E609" s="1"/>
      <c r="F609" s="2"/>
      <c r="G609" s="2"/>
      <c r="P609" s="4"/>
      <c r="W609" s="5"/>
      <c r="X609" s="5"/>
      <c r="Y609" s="5"/>
      <c r="Z609" s="5"/>
      <c r="AA609" s="5"/>
    </row>
    <row r="610" spans="1:27" ht="15.75" customHeight="1" x14ac:dyDescent="0.25">
      <c r="A610" s="1"/>
      <c r="B610" s="1"/>
      <c r="C610" s="1"/>
      <c r="D610" s="1"/>
      <c r="E610" s="1"/>
      <c r="F610" s="2"/>
      <c r="G610" s="2"/>
      <c r="P610" s="4"/>
      <c r="W610" s="5"/>
      <c r="X610" s="5"/>
      <c r="Y610" s="5"/>
      <c r="Z610" s="5"/>
      <c r="AA610" s="5"/>
    </row>
    <row r="611" spans="1:27" ht="15.75" customHeight="1" x14ac:dyDescent="0.25">
      <c r="A611" s="1"/>
      <c r="B611" s="1"/>
      <c r="C611" s="1"/>
      <c r="D611" s="1"/>
      <c r="E611" s="1"/>
      <c r="F611" s="2"/>
      <c r="G611" s="2"/>
      <c r="P611" s="4"/>
      <c r="W611" s="5"/>
      <c r="X611" s="5"/>
      <c r="Y611" s="5"/>
      <c r="Z611" s="5"/>
      <c r="AA611" s="5"/>
    </row>
    <row r="612" spans="1:27" ht="15.75" customHeight="1" x14ac:dyDescent="0.25">
      <c r="A612" s="1"/>
      <c r="B612" s="1"/>
      <c r="C612" s="1"/>
      <c r="D612" s="1"/>
      <c r="E612" s="1"/>
      <c r="F612" s="2"/>
      <c r="G612" s="2"/>
      <c r="P612" s="4"/>
      <c r="W612" s="5"/>
      <c r="X612" s="5"/>
      <c r="Y612" s="5"/>
      <c r="Z612" s="5"/>
      <c r="AA612" s="5"/>
    </row>
    <row r="613" spans="1:27" ht="15.75" customHeight="1" x14ac:dyDescent="0.25">
      <c r="A613" s="1"/>
      <c r="B613" s="1"/>
      <c r="C613" s="1"/>
      <c r="D613" s="1"/>
      <c r="E613" s="1"/>
      <c r="F613" s="2"/>
      <c r="G613" s="2"/>
      <c r="P613" s="4"/>
      <c r="W613" s="5"/>
      <c r="X613" s="5"/>
      <c r="Y613" s="5"/>
      <c r="Z613" s="5"/>
      <c r="AA613" s="5"/>
    </row>
    <row r="614" spans="1:27" ht="15.75" customHeight="1" x14ac:dyDescent="0.25">
      <c r="A614" s="1"/>
      <c r="B614" s="1"/>
      <c r="C614" s="1"/>
      <c r="D614" s="1"/>
      <c r="E614" s="1"/>
      <c r="F614" s="2"/>
      <c r="G614" s="2"/>
      <c r="P614" s="4"/>
      <c r="W614" s="5"/>
      <c r="X614" s="5"/>
      <c r="Y614" s="5"/>
      <c r="Z614" s="5"/>
      <c r="AA614" s="5"/>
    </row>
    <row r="615" spans="1:27" ht="15.75" customHeight="1" x14ac:dyDescent="0.25">
      <c r="A615" s="1"/>
      <c r="B615" s="1"/>
      <c r="C615" s="1"/>
      <c r="D615" s="1"/>
      <c r="E615" s="1"/>
      <c r="F615" s="2"/>
      <c r="G615" s="2"/>
      <c r="P615" s="4"/>
      <c r="W615" s="5"/>
      <c r="X615" s="5"/>
      <c r="Y615" s="5"/>
      <c r="Z615" s="5"/>
      <c r="AA615" s="5"/>
    </row>
    <row r="616" spans="1:27" ht="15.75" customHeight="1" x14ac:dyDescent="0.25">
      <c r="A616" s="1"/>
      <c r="B616" s="1"/>
      <c r="C616" s="1"/>
      <c r="D616" s="1"/>
      <c r="E616" s="1"/>
      <c r="F616" s="2"/>
      <c r="G616" s="2"/>
      <c r="P616" s="4"/>
      <c r="W616" s="5"/>
      <c r="X616" s="5"/>
      <c r="Y616" s="5"/>
      <c r="Z616" s="5"/>
      <c r="AA616" s="5"/>
    </row>
    <row r="617" spans="1:27" ht="15.75" customHeight="1" x14ac:dyDescent="0.25">
      <c r="A617" s="1"/>
      <c r="B617" s="1"/>
      <c r="C617" s="1"/>
      <c r="D617" s="1"/>
      <c r="E617" s="1"/>
      <c r="F617" s="2"/>
      <c r="G617" s="2"/>
      <c r="P617" s="4"/>
      <c r="W617" s="5"/>
      <c r="X617" s="5"/>
      <c r="Y617" s="5"/>
      <c r="Z617" s="5"/>
      <c r="AA617" s="5"/>
    </row>
    <row r="618" spans="1:27" ht="15.75" customHeight="1" x14ac:dyDescent="0.25">
      <c r="A618" s="1"/>
      <c r="B618" s="1"/>
      <c r="C618" s="1"/>
      <c r="D618" s="1"/>
      <c r="E618" s="1"/>
      <c r="F618" s="2"/>
      <c r="G618" s="2"/>
      <c r="P618" s="4"/>
      <c r="W618" s="5"/>
      <c r="X618" s="5"/>
      <c r="Y618" s="5"/>
      <c r="Z618" s="5"/>
      <c r="AA618" s="5"/>
    </row>
    <row r="619" spans="1:27" ht="15.75" customHeight="1" x14ac:dyDescent="0.25">
      <c r="A619" s="1"/>
      <c r="B619" s="1"/>
      <c r="C619" s="1"/>
      <c r="D619" s="1"/>
      <c r="E619" s="1"/>
      <c r="F619" s="2"/>
      <c r="G619" s="2"/>
      <c r="P619" s="4"/>
      <c r="W619" s="5"/>
      <c r="X619" s="5"/>
      <c r="Y619" s="5"/>
      <c r="Z619" s="5"/>
      <c r="AA619" s="5"/>
    </row>
    <row r="620" spans="1:27" ht="15.75" customHeight="1" x14ac:dyDescent="0.25">
      <c r="A620" s="1"/>
      <c r="B620" s="1"/>
      <c r="C620" s="1"/>
      <c r="D620" s="1"/>
      <c r="E620" s="1"/>
      <c r="F620" s="2"/>
      <c r="G620" s="2"/>
      <c r="P620" s="4"/>
      <c r="W620" s="5"/>
      <c r="X620" s="5"/>
      <c r="Y620" s="5"/>
      <c r="Z620" s="5"/>
      <c r="AA620" s="5"/>
    </row>
    <row r="621" spans="1:27" ht="15.75" customHeight="1" x14ac:dyDescent="0.25">
      <c r="A621" s="1"/>
      <c r="B621" s="1"/>
      <c r="C621" s="1"/>
      <c r="D621" s="1"/>
      <c r="E621" s="1"/>
      <c r="F621" s="2"/>
      <c r="G621" s="2"/>
      <c r="P621" s="4"/>
      <c r="W621" s="5"/>
      <c r="X621" s="5"/>
      <c r="Y621" s="5"/>
      <c r="Z621" s="5"/>
      <c r="AA621" s="5"/>
    </row>
    <row r="622" spans="1:27" ht="15.75" customHeight="1" x14ac:dyDescent="0.25">
      <c r="A622" s="1"/>
      <c r="B622" s="1"/>
      <c r="C622" s="1"/>
      <c r="D622" s="1"/>
      <c r="E622" s="1"/>
      <c r="F622" s="2"/>
      <c r="G622" s="2"/>
      <c r="P622" s="4"/>
      <c r="W622" s="5"/>
      <c r="X622" s="5"/>
      <c r="Y622" s="5"/>
      <c r="Z622" s="5"/>
      <c r="AA622" s="5"/>
    </row>
    <row r="623" spans="1:27" ht="15.75" customHeight="1" x14ac:dyDescent="0.25">
      <c r="A623" s="1"/>
      <c r="B623" s="1"/>
      <c r="C623" s="1"/>
      <c r="D623" s="1"/>
      <c r="E623" s="1"/>
      <c r="F623" s="2"/>
      <c r="G623" s="2"/>
      <c r="P623" s="4"/>
      <c r="W623" s="5"/>
      <c r="X623" s="5"/>
      <c r="Y623" s="5"/>
      <c r="Z623" s="5"/>
      <c r="AA623" s="5"/>
    </row>
    <row r="624" spans="1:27" ht="15.75" customHeight="1" x14ac:dyDescent="0.25">
      <c r="A624" s="1"/>
      <c r="B624" s="1"/>
      <c r="C624" s="1"/>
      <c r="D624" s="1"/>
      <c r="E624" s="1"/>
      <c r="F624" s="2"/>
      <c r="G624" s="2"/>
      <c r="P624" s="4"/>
      <c r="W624" s="5"/>
      <c r="X624" s="5"/>
      <c r="Y624" s="5"/>
      <c r="Z624" s="5"/>
      <c r="AA624" s="5"/>
    </row>
    <row r="625" spans="1:27" ht="15.75" customHeight="1" x14ac:dyDescent="0.25">
      <c r="A625" s="1"/>
      <c r="B625" s="1"/>
      <c r="C625" s="1"/>
      <c r="D625" s="1"/>
      <c r="E625" s="1"/>
      <c r="F625" s="2"/>
      <c r="G625" s="2"/>
      <c r="P625" s="4"/>
      <c r="W625" s="5"/>
      <c r="X625" s="5"/>
      <c r="Y625" s="5"/>
      <c r="Z625" s="5"/>
      <c r="AA625" s="5"/>
    </row>
    <row r="626" spans="1:27" ht="15.75" customHeight="1" x14ac:dyDescent="0.25">
      <c r="A626" s="1"/>
      <c r="B626" s="1"/>
      <c r="C626" s="1"/>
      <c r="D626" s="1"/>
      <c r="E626" s="1"/>
      <c r="F626" s="2"/>
      <c r="G626" s="2"/>
      <c r="P626" s="4"/>
      <c r="W626" s="5"/>
      <c r="X626" s="5"/>
      <c r="Y626" s="5"/>
      <c r="Z626" s="5"/>
      <c r="AA626" s="5"/>
    </row>
    <row r="627" spans="1:27" ht="15.75" customHeight="1" x14ac:dyDescent="0.25">
      <c r="A627" s="1"/>
      <c r="B627" s="1"/>
      <c r="C627" s="1"/>
      <c r="D627" s="1"/>
      <c r="E627" s="1"/>
      <c r="F627" s="2"/>
      <c r="G627" s="2"/>
      <c r="P627" s="4"/>
      <c r="W627" s="5"/>
      <c r="X627" s="5"/>
      <c r="Y627" s="5"/>
      <c r="Z627" s="5"/>
      <c r="AA627" s="5"/>
    </row>
    <row r="628" spans="1:27" ht="15.75" customHeight="1" x14ac:dyDescent="0.25">
      <c r="A628" s="1"/>
      <c r="B628" s="1"/>
      <c r="C628" s="1"/>
      <c r="D628" s="1"/>
      <c r="E628" s="1"/>
      <c r="F628" s="2"/>
      <c r="G628" s="2"/>
      <c r="P628" s="4"/>
      <c r="W628" s="5"/>
      <c r="X628" s="5"/>
      <c r="Y628" s="5"/>
      <c r="Z628" s="5"/>
      <c r="AA628" s="5"/>
    </row>
    <row r="629" spans="1:27" ht="15.75" customHeight="1" x14ac:dyDescent="0.25">
      <c r="A629" s="1"/>
      <c r="B629" s="1"/>
      <c r="C629" s="1"/>
      <c r="D629" s="1"/>
      <c r="E629" s="1"/>
      <c r="F629" s="2"/>
      <c r="G629" s="2"/>
      <c r="P629" s="4"/>
      <c r="W629" s="5"/>
      <c r="X629" s="5"/>
      <c r="Y629" s="5"/>
      <c r="Z629" s="5"/>
      <c r="AA629" s="5"/>
    </row>
    <row r="630" spans="1:27" ht="15.75" customHeight="1" x14ac:dyDescent="0.25">
      <c r="A630" s="1"/>
      <c r="B630" s="1"/>
      <c r="C630" s="1"/>
      <c r="D630" s="1"/>
      <c r="E630" s="1"/>
      <c r="F630" s="2"/>
      <c r="G630" s="2"/>
      <c r="P630" s="4"/>
      <c r="W630" s="5"/>
      <c r="X630" s="5"/>
      <c r="Y630" s="5"/>
      <c r="Z630" s="5"/>
      <c r="AA630" s="5"/>
    </row>
    <row r="631" spans="1:27" ht="15.75" customHeight="1" x14ac:dyDescent="0.25">
      <c r="A631" s="1"/>
      <c r="B631" s="1"/>
      <c r="C631" s="1"/>
      <c r="D631" s="1"/>
      <c r="E631" s="1"/>
      <c r="F631" s="2"/>
      <c r="G631" s="2"/>
      <c r="P631" s="4"/>
      <c r="W631" s="5"/>
      <c r="X631" s="5"/>
      <c r="Y631" s="5"/>
      <c r="Z631" s="5"/>
      <c r="AA631" s="5"/>
    </row>
    <row r="632" spans="1:27" ht="15.75" customHeight="1" x14ac:dyDescent="0.25">
      <c r="A632" s="1"/>
      <c r="B632" s="1"/>
      <c r="C632" s="1"/>
      <c r="D632" s="1"/>
      <c r="E632" s="1"/>
      <c r="F632" s="2"/>
      <c r="G632" s="2"/>
      <c r="P632" s="4"/>
      <c r="W632" s="5"/>
      <c r="X632" s="5"/>
      <c r="Y632" s="5"/>
      <c r="Z632" s="5"/>
      <c r="AA632" s="5"/>
    </row>
    <row r="633" spans="1:27" ht="15.75" customHeight="1" x14ac:dyDescent="0.25">
      <c r="A633" s="1"/>
      <c r="B633" s="1"/>
      <c r="C633" s="1"/>
      <c r="D633" s="1"/>
      <c r="E633" s="1"/>
      <c r="F633" s="2"/>
      <c r="G633" s="2"/>
      <c r="P633" s="4"/>
      <c r="W633" s="5"/>
      <c r="X633" s="5"/>
      <c r="Y633" s="5"/>
      <c r="Z633" s="5"/>
      <c r="AA633" s="5"/>
    </row>
    <row r="634" spans="1:27" ht="15.75" customHeight="1" x14ac:dyDescent="0.25">
      <c r="A634" s="1"/>
      <c r="B634" s="1"/>
      <c r="C634" s="1"/>
      <c r="D634" s="1"/>
      <c r="E634" s="1"/>
      <c r="F634" s="2"/>
      <c r="G634" s="2"/>
      <c r="P634" s="4"/>
      <c r="W634" s="5"/>
      <c r="X634" s="5"/>
      <c r="Y634" s="5"/>
      <c r="Z634" s="5"/>
      <c r="AA634" s="5"/>
    </row>
    <row r="635" spans="1:27" ht="15.75" customHeight="1" x14ac:dyDescent="0.25">
      <c r="A635" s="1"/>
      <c r="B635" s="1"/>
      <c r="C635" s="1"/>
      <c r="D635" s="1"/>
      <c r="E635" s="1"/>
      <c r="F635" s="2"/>
      <c r="G635" s="2"/>
      <c r="P635" s="4"/>
      <c r="W635" s="5"/>
      <c r="X635" s="5"/>
      <c r="Y635" s="5"/>
      <c r="Z635" s="5"/>
      <c r="AA635" s="5"/>
    </row>
    <row r="636" spans="1:27" ht="15.75" customHeight="1" x14ac:dyDescent="0.25">
      <c r="A636" s="1"/>
      <c r="B636" s="1"/>
      <c r="C636" s="1"/>
      <c r="D636" s="1"/>
      <c r="E636" s="1"/>
      <c r="F636" s="2"/>
      <c r="G636" s="2"/>
      <c r="P636" s="4"/>
      <c r="W636" s="5"/>
      <c r="X636" s="5"/>
      <c r="Y636" s="5"/>
      <c r="Z636" s="5"/>
      <c r="AA636" s="5"/>
    </row>
    <row r="637" spans="1:27" ht="15.75" customHeight="1" x14ac:dyDescent="0.25">
      <c r="A637" s="1"/>
      <c r="B637" s="1"/>
      <c r="C637" s="1"/>
      <c r="D637" s="1"/>
      <c r="E637" s="1"/>
      <c r="F637" s="2"/>
      <c r="G637" s="2"/>
      <c r="P637" s="4"/>
      <c r="W637" s="5"/>
      <c r="X637" s="5"/>
      <c r="Y637" s="5"/>
      <c r="Z637" s="5"/>
      <c r="AA637" s="5"/>
    </row>
    <row r="638" spans="1:27" ht="15.75" customHeight="1" x14ac:dyDescent="0.25">
      <c r="A638" s="1"/>
      <c r="B638" s="1"/>
      <c r="C638" s="1"/>
      <c r="D638" s="1"/>
      <c r="E638" s="1"/>
      <c r="F638" s="2"/>
      <c r="G638" s="2"/>
      <c r="P638" s="4"/>
      <c r="W638" s="5"/>
      <c r="X638" s="5"/>
      <c r="Y638" s="5"/>
      <c r="Z638" s="5"/>
      <c r="AA638" s="5"/>
    </row>
    <row r="639" spans="1:27" ht="15.75" customHeight="1" x14ac:dyDescent="0.25">
      <c r="A639" s="1"/>
      <c r="B639" s="1"/>
      <c r="C639" s="1"/>
      <c r="D639" s="1"/>
      <c r="E639" s="1"/>
      <c r="F639" s="2"/>
      <c r="G639" s="2"/>
      <c r="P639" s="4"/>
      <c r="W639" s="5"/>
      <c r="X639" s="5"/>
      <c r="Y639" s="5"/>
      <c r="Z639" s="5"/>
      <c r="AA639" s="5"/>
    </row>
    <row r="640" spans="1:27" ht="15.75" customHeight="1" x14ac:dyDescent="0.25">
      <c r="A640" s="1"/>
      <c r="B640" s="1"/>
      <c r="C640" s="1"/>
      <c r="D640" s="1"/>
      <c r="E640" s="1"/>
      <c r="F640" s="2"/>
      <c r="G640" s="2"/>
      <c r="P640" s="4"/>
      <c r="W640" s="5"/>
      <c r="X640" s="5"/>
      <c r="Y640" s="5"/>
      <c r="Z640" s="5"/>
      <c r="AA640" s="5"/>
    </row>
    <row r="641" spans="1:27" ht="15.75" customHeight="1" x14ac:dyDescent="0.25">
      <c r="A641" s="1"/>
      <c r="B641" s="1"/>
      <c r="C641" s="1"/>
      <c r="D641" s="1"/>
      <c r="E641" s="1"/>
      <c r="F641" s="2"/>
      <c r="G641" s="2"/>
      <c r="P641" s="4"/>
      <c r="W641" s="5"/>
      <c r="X641" s="5"/>
      <c r="Y641" s="5"/>
      <c r="Z641" s="5"/>
      <c r="AA641" s="5"/>
    </row>
    <row r="642" spans="1:27" ht="15.75" customHeight="1" x14ac:dyDescent="0.25">
      <c r="A642" s="1"/>
      <c r="B642" s="1"/>
      <c r="C642" s="1"/>
      <c r="D642" s="1"/>
      <c r="E642" s="1"/>
      <c r="F642" s="2"/>
      <c r="G642" s="2"/>
      <c r="P642" s="4"/>
      <c r="W642" s="5"/>
      <c r="X642" s="5"/>
      <c r="Y642" s="5"/>
      <c r="Z642" s="5"/>
      <c r="AA642" s="5"/>
    </row>
    <row r="643" spans="1:27" ht="15.75" customHeight="1" x14ac:dyDescent="0.25">
      <c r="A643" s="1"/>
      <c r="B643" s="1"/>
      <c r="C643" s="1"/>
      <c r="D643" s="1"/>
      <c r="E643" s="1"/>
      <c r="F643" s="2"/>
      <c r="G643" s="2"/>
      <c r="P643" s="4"/>
      <c r="W643" s="5"/>
      <c r="X643" s="5"/>
      <c r="Y643" s="5"/>
      <c r="Z643" s="5"/>
      <c r="AA643" s="5"/>
    </row>
    <row r="644" spans="1:27" ht="15.75" customHeight="1" x14ac:dyDescent="0.25">
      <c r="A644" s="1"/>
      <c r="B644" s="1"/>
      <c r="C644" s="1"/>
      <c r="D644" s="1"/>
      <c r="E644" s="1"/>
      <c r="F644" s="2"/>
      <c r="G644" s="2"/>
      <c r="P644" s="4"/>
      <c r="W644" s="5"/>
      <c r="X644" s="5"/>
      <c r="Y644" s="5"/>
      <c r="Z644" s="5"/>
      <c r="AA644" s="5"/>
    </row>
    <row r="645" spans="1:27" ht="15.75" customHeight="1" x14ac:dyDescent="0.25">
      <c r="A645" s="1"/>
      <c r="B645" s="1"/>
      <c r="C645" s="1"/>
      <c r="D645" s="1"/>
      <c r="E645" s="1"/>
      <c r="F645" s="2"/>
      <c r="G645" s="2"/>
      <c r="P645" s="4"/>
      <c r="W645" s="5"/>
      <c r="X645" s="5"/>
      <c r="Y645" s="5"/>
      <c r="Z645" s="5"/>
      <c r="AA645" s="5"/>
    </row>
    <row r="646" spans="1:27" ht="15.75" customHeight="1" x14ac:dyDescent="0.25">
      <c r="A646" s="1"/>
      <c r="B646" s="1"/>
      <c r="C646" s="1"/>
      <c r="D646" s="1"/>
      <c r="E646" s="1"/>
      <c r="F646" s="2"/>
      <c r="G646" s="2"/>
      <c r="P646" s="4"/>
      <c r="W646" s="5"/>
      <c r="X646" s="5"/>
      <c r="Y646" s="5"/>
      <c r="Z646" s="5"/>
      <c r="AA646" s="5"/>
    </row>
    <row r="647" spans="1:27" ht="15.75" customHeight="1" x14ac:dyDescent="0.25">
      <c r="A647" s="1"/>
      <c r="B647" s="1"/>
      <c r="C647" s="1"/>
      <c r="D647" s="1"/>
      <c r="E647" s="1"/>
      <c r="F647" s="2"/>
      <c r="G647" s="2"/>
      <c r="P647" s="4"/>
      <c r="W647" s="5"/>
      <c r="X647" s="5"/>
      <c r="Y647" s="5"/>
      <c r="Z647" s="5"/>
      <c r="AA647" s="5"/>
    </row>
    <row r="648" spans="1:27" ht="15.75" customHeight="1" x14ac:dyDescent="0.25">
      <c r="A648" s="1"/>
      <c r="B648" s="1"/>
      <c r="C648" s="1"/>
      <c r="D648" s="1"/>
      <c r="E648" s="1"/>
      <c r="F648" s="2"/>
      <c r="G648" s="2"/>
      <c r="P648" s="4"/>
      <c r="W648" s="5"/>
      <c r="X648" s="5"/>
      <c r="Y648" s="5"/>
      <c r="Z648" s="5"/>
      <c r="AA648" s="5"/>
    </row>
    <row r="649" spans="1:27" ht="15.75" customHeight="1" x14ac:dyDescent="0.25">
      <c r="A649" s="1"/>
      <c r="B649" s="1"/>
      <c r="C649" s="1"/>
      <c r="D649" s="1"/>
      <c r="E649" s="1"/>
      <c r="F649" s="2"/>
      <c r="G649" s="2"/>
      <c r="P649" s="4"/>
      <c r="W649" s="5"/>
      <c r="X649" s="5"/>
      <c r="Y649" s="5"/>
      <c r="Z649" s="5"/>
      <c r="AA649" s="5"/>
    </row>
    <row r="650" spans="1:27" ht="15.75" customHeight="1" x14ac:dyDescent="0.25">
      <c r="A650" s="1"/>
      <c r="B650" s="1"/>
      <c r="C650" s="1"/>
      <c r="D650" s="1"/>
      <c r="E650" s="1"/>
      <c r="F650" s="2"/>
      <c r="G650" s="2"/>
      <c r="P650" s="4"/>
      <c r="W650" s="5"/>
      <c r="X650" s="5"/>
      <c r="Y650" s="5"/>
      <c r="Z650" s="5"/>
      <c r="AA650" s="5"/>
    </row>
    <row r="651" spans="1:27" ht="15.75" customHeight="1" x14ac:dyDescent="0.25">
      <c r="A651" s="1"/>
      <c r="B651" s="1"/>
      <c r="C651" s="1"/>
      <c r="D651" s="1"/>
      <c r="E651" s="1"/>
      <c r="F651" s="2"/>
      <c r="G651" s="2"/>
      <c r="P651" s="4"/>
      <c r="W651" s="5"/>
      <c r="X651" s="5"/>
      <c r="Y651" s="5"/>
      <c r="Z651" s="5"/>
      <c r="AA651" s="5"/>
    </row>
    <row r="652" spans="1:27" ht="15.75" customHeight="1" x14ac:dyDescent="0.25">
      <c r="A652" s="1"/>
      <c r="B652" s="1"/>
      <c r="C652" s="1"/>
      <c r="D652" s="1"/>
      <c r="E652" s="1"/>
      <c r="F652" s="2"/>
      <c r="G652" s="2"/>
      <c r="P652" s="4"/>
      <c r="W652" s="5"/>
      <c r="X652" s="5"/>
      <c r="Y652" s="5"/>
      <c r="Z652" s="5"/>
      <c r="AA652" s="5"/>
    </row>
    <row r="653" spans="1:27" ht="15.75" customHeight="1" x14ac:dyDescent="0.25">
      <c r="A653" s="1"/>
      <c r="B653" s="1"/>
      <c r="C653" s="1"/>
      <c r="D653" s="1"/>
      <c r="E653" s="1"/>
      <c r="F653" s="2"/>
      <c r="G653" s="2"/>
      <c r="P653" s="4"/>
      <c r="W653" s="5"/>
      <c r="X653" s="5"/>
      <c r="Y653" s="5"/>
      <c r="Z653" s="5"/>
      <c r="AA653" s="5"/>
    </row>
    <row r="654" spans="1:27" ht="15.75" customHeight="1" x14ac:dyDescent="0.25">
      <c r="A654" s="1"/>
      <c r="B654" s="1"/>
      <c r="C654" s="1"/>
      <c r="D654" s="1"/>
      <c r="E654" s="1"/>
      <c r="F654" s="2"/>
      <c r="G654" s="2"/>
      <c r="P654" s="4"/>
      <c r="W654" s="5"/>
      <c r="X654" s="5"/>
      <c r="Y654" s="5"/>
      <c r="Z654" s="5"/>
      <c r="AA654" s="5"/>
    </row>
    <row r="655" spans="1:27" ht="15.75" customHeight="1" x14ac:dyDescent="0.25">
      <c r="A655" s="1"/>
      <c r="B655" s="1"/>
      <c r="C655" s="1"/>
      <c r="D655" s="1"/>
      <c r="E655" s="1"/>
      <c r="F655" s="2"/>
      <c r="G655" s="2"/>
      <c r="P655" s="4"/>
      <c r="W655" s="5"/>
      <c r="X655" s="5"/>
      <c r="Y655" s="5"/>
      <c r="Z655" s="5"/>
      <c r="AA655" s="5"/>
    </row>
    <row r="656" spans="1:27" ht="15.75" customHeight="1" x14ac:dyDescent="0.25">
      <c r="A656" s="1"/>
      <c r="B656" s="1"/>
      <c r="C656" s="1"/>
      <c r="D656" s="1"/>
      <c r="E656" s="1"/>
      <c r="F656" s="2"/>
      <c r="G656" s="2"/>
      <c r="P656" s="4"/>
      <c r="W656" s="5"/>
      <c r="X656" s="5"/>
      <c r="Y656" s="5"/>
      <c r="Z656" s="5"/>
      <c r="AA656" s="5"/>
    </row>
    <row r="657" spans="1:27" ht="15.75" customHeight="1" x14ac:dyDescent="0.25">
      <c r="A657" s="1"/>
      <c r="B657" s="1"/>
      <c r="C657" s="1"/>
      <c r="D657" s="1"/>
      <c r="E657" s="1"/>
      <c r="F657" s="2"/>
      <c r="G657" s="2"/>
      <c r="P657" s="4"/>
      <c r="W657" s="5"/>
      <c r="X657" s="5"/>
      <c r="Y657" s="5"/>
      <c r="Z657" s="5"/>
      <c r="AA657" s="5"/>
    </row>
    <row r="658" spans="1:27" ht="15.75" customHeight="1" x14ac:dyDescent="0.25">
      <c r="A658" s="1"/>
      <c r="B658" s="1"/>
      <c r="C658" s="1"/>
      <c r="D658" s="1"/>
      <c r="E658" s="1"/>
      <c r="F658" s="2"/>
      <c r="G658" s="2"/>
      <c r="P658" s="4"/>
      <c r="W658" s="5"/>
      <c r="X658" s="5"/>
      <c r="Y658" s="5"/>
      <c r="Z658" s="5"/>
      <c r="AA658" s="5"/>
    </row>
    <row r="659" spans="1:27" ht="15.75" customHeight="1" x14ac:dyDescent="0.25">
      <c r="A659" s="1"/>
      <c r="B659" s="1"/>
      <c r="C659" s="1"/>
      <c r="D659" s="1"/>
      <c r="E659" s="1"/>
      <c r="F659" s="2"/>
      <c r="G659" s="2"/>
      <c r="P659" s="4"/>
      <c r="W659" s="5"/>
      <c r="X659" s="5"/>
      <c r="Y659" s="5"/>
      <c r="Z659" s="5"/>
      <c r="AA659" s="5"/>
    </row>
    <row r="660" spans="1:27" ht="15.75" customHeight="1" x14ac:dyDescent="0.25">
      <c r="A660" s="1"/>
      <c r="B660" s="1"/>
      <c r="C660" s="1"/>
      <c r="D660" s="1"/>
      <c r="E660" s="1"/>
      <c r="F660" s="2"/>
      <c r="G660" s="2"/>
      <c r="P660" s="4"/>
      <c r="W660" s="5"/>
      <c r="X660" s="5"/>
      <c r="Y660" s="5"/>
      <c r="Z660" s="5"/>
      <c r="AA660" s="5"/>
    </row>
    <row r="661" spans="1:27" ht="15.75" customHeight="1" x14ac:dyDescent="0.25">
      <c r="A661" s="1"/>
      <c r="B661" s="1"/>
      <c r="C661" s="1"/>
      <c r="D661" s="1"/>
      <c r="E661" s="1"/>
      <c r="F661" s="2"/>
      <c r="G661" s="2"/>
      <c r="P661" s="4"/>
      <c r="W661" s="5"/>
      <c r="X661" s="5"/>
      <c r="Y661" s="5"/>
      <c r="Z661" s="5"/>
      <c r="AA661" s="5"/>
    </row>
    <row r="662" spans="1:27" ht="15.75" customHeight="1" x14ac:dyDescent="0.25">
      <c r="A662" s="1"/>
      <c r="B662" s="1"/>
      <c r="C662" s="1"/>
      <c r="D662" s="1"/>
      <c r="E662" s="1"/>
      <c r="F662" s="2"/>
      <c r="G662" s="2"/>
      <c r="P662" s="4"/>
      <c r="W662" s="5"/>
      <c r="X662" s="5"/>
      <c r="Y662" s="5"/>
      <c r="Z662" s="5"/>
      <c r="AA662" s="5"/>
    </row>
    <row r="663" spans="1:27" ht="15.75" customHeight="1" x14ac:dyDescent="0.25">
      <c r="A663" s="1"/>
      <c r="B663" s="1"/>
      <c r="C663" s="1"/>
      <c r="D663" s="1"/>
      <c r="E663" s="1"/>
      <c r="F663" s="2"/>
      <c r="G663" s="2"/>
      <c r="P663" s="4"/>
      <c r="W663" s="5"/>
      <c r="X663" s="5"/>
      <c r="Y663" s="5"/>
      <c r="Z663" s="5"/>
      <c r="AA663" s="5"/>
    </row>
    <row r="664" spans="1:27" ht="15.75" customHeight="1" x14ac:dyDescent="0.25">
      <c r="A664" s="1"/>
      <c r="B664" s="1"/>
      <c r="C664" s="1"/>
      <c r="D664" s="1"/>
      <c r="E664" s="1"/>
      <c r="F664" s="2"/>
      <c r="G664" s="2"/>
      <c r="P664" s="4"/>
      <c r="W664" s="5"/>
      <c r="X664" s="5"/>
      <c r="Y664" s="5"/>
      <c r="Z664" s="5"/>
      <c r="AA664" s="5"/>
    </row>
    <row r="665" spans="1:27" ht="15.75" customHeight="1" x14ac:dyDescent="0.25">
      <c r="A665" s="1"/>
      <c r="B665" s="1"/>
      <c r="C665" s="1"/>
      <c r="D665" s="1"/>
      <c r="E665" s="1"/>
      <c r="F665" s="2"/>
      <c r="G665" s="2"/>
      <c r="P665" s="4"/>
      <c r="W665" s="5"/>
      <c r="X665" s="5"/>
      <c r="Y665" s="5"/>
      <c r="Z665" s="5"/>
      <c r="AA665" s="5"/>
    </row>
    <row r="666" spans="1:27" ht="15.75" customHeight="1" x14ac:dyDescent="0.25">
      <c r="A666" s="1"/>
      <c r="B666" s="1"/>
      <c r="C666" s="1"/>
      <c r="D666" s="1"/>
      <c r="E666" s="1"/>
      <c r="F666" s="2"/>
      <c r="G666" s="2"/>
      <c r="P666" s="4"/>
      <c r="W666" s="5"/>
      <c r="X666" s="5"/>
      <c r="Y666" s="5"/>
      <c r="Z666" s="5"/>
      <c r="AA666" s="5"/>
    </row>
    <row r="667" spans="1:27" ht="15.75" customHeight="1" x14ac:dyDescent="0.25">
      <c r="A667" s="1"/>
      <c r="B667" s="1"/>
      <c r="C667" s="1"/>
      <c r="D667" s="1"/>
      <c r="E667" s="1"/>
      <c r="F667" s="2"/>
      <c r="G667" s="2"/>
      <c r="P667" s="4"/>
      <c r="W667" s="5"/>
      <c r="X667" s="5"/>
      <c r="Y667" s="5"/>
      <c r="Z667" s="5"/>
      <c r="AA667" s="5"/>
    </row>
    <row r="668" spans="1:27" ht="15.75" customHeight="1" x14ac:dyDescent="0.25">
      <c r="A668" s="1"/>
      <c r="B668" s="1"/>
      <c r="C668" s="1"/>
      <c r="D668" s="1"/>
      <c r="E668" s="1"/>
      <c r="F668" s="2"/>
      <c r="G668" s="2"/>
      <c r="P668" s="4"/>
      <c r="W668" s="5"/>
      <c r="X668" s="5"/>
      <c r="Y668" s="5"/>
      <c r="Z668" s="5"/>
      <c r="AA668" s="5"/>
    </row>
    <row r="669" spans="1:27" ht="15.75" customHeight="1" x14ac:dyDescent="0.25">
      <c r="A669" s="1"/>
      <c r="B669" s="1"/>
      <c r="C669" s="1"/>
      <c r="D669" s="1"/>
      <c r="E669" s="1"/>
      <c r="F669" s="2"/>
      <c r="G669" s="2"/>
      <c r="P669" s="4"/>
      <c r="W669" s="5"/>
      <c r="X669" s="5"/>
      <c r="Y669" s="5"/>
      <c r="Z669" s="5"/>
      <c r="AA669" s="5"/>
    </row>
    <row r="670" spans="1:27" ht="15.75" customHeight="1" x14ac:dyDescent="0.25">
      <c r="A670" s="1"/>
      <c r="B670" s="1"/>
      <c r="C670" s="1"/>
      <c r="D670" s="1"/>
      <c r="E670" s="1"/>
      <c r="F670" s="2"/>
      <c r="G670" s="2"/>
      <c r="P670" s="4"/>
      <c r="W670" s="5"/>
      <c r="X670" s="5"/>
      <c r="Y670" s="5"/>
      <c r="Z670" s="5"/>
      <c r="AA670" s="5"/>
    </row>
    <row r="671" spans="1:27" ht="15.75" customHeight="1" x14ac:dyDescent="0.25">
      <c r="A671" s="1"/>
      <c r="B671" s="1"/>
      <c r="C671" s="1"/>
      <c r="D671" s="1"/>
      <c r="E671" s="1"/>
      <c r="F671" s="2"/>
      <c r="G671" s="2"/>
      <c r="P671" s="4"/>
      <c r="W671" s="5"/>
      <c r="X671" s="5"/>
      <c r="Y671" s="5"/>
      <c r="Z671" s="5"/>
      <c r="AA671" s="5"/>
    </row>
    <row r="672" spans="1:27" ht="15.75" customHeight="1" x14ac:dyDescent="0.25">
      <c r="A672" s="1"/>
      <c r="B672" s="1"/>
      <c r="C672" s="1"/>
      <c r="D672" s="1"/>
      <c r="E672" s="1"/>
      <c r="F672" s="2"/>
      <c r="G672" s="2"/>
      <c r="P672" s="4"/>
      <c r="W672" s="5"/>
      <c r="X672" s="5"/>
      <c r="Y672" s="5"/>
      <c r="Z672" s="5"/>
      <c r="AA672" s="5"/>
    </row>
    <row r="673" spans="1:27" ht="15.75" customHeight="1" x14ac:dyDescent="0.25">
      <c r="A673" s="1"/>
      <c r="B673" s="1"/>
      <c r="C673" s="1"/>
      <c r="D673" s="1"/>
      <c r="E673" s="1"/>
      <c r="F673" s="2"/>
      <c r="G673" s="2"/>
      <c r="P673" s="4"/>
      <c r="W673" s="5"/>
      <c r="X673" s="5"/>
      <c r="Y673" s="5"/>
      <c r="Z673" s="5"/>
      <c r="AA673" s="5"/>
    </row>
    <row r="674" spans="1:27" ht="15.75" customHeight="1" x14ac:dyDescent="0.25">
      <c r="A674" s="1"/>
      <c r="B674" s="1"/>
      <c r="C674" s="1"/>
      <c r="D674" s="1"/>
      <c r="E674" s="1"/>
      <c r="F674" s="2"/>
      <c r="G674" s="2"/>
      <c r="P674" s="4"/>
      <c r="W674" s="5"/>
      <c r="X674" s="5"/>
      <c r="Y674" s="5"/>
      <c r="Z674" s="5"/>
      <c r="AA674" s="5"/>
    </row>
    <row r="675" spans="1:27" ht="15.75" customHeight="1" x14ac:dyDescent="0.25">
      <c r="A675" s="1"/>
      <c r="B675" s="1"/>
      <c r="C675" s="1"/>
      <c r="D675" s="1"/>
      <c r="E675" s="1"/>
      <c r="F675" s="2"/>
      <c r="G675" s="2"/>
      <c r="P675" s="4"/>
      <c r="W675" s="5"/>
      <c r="X675" s="5"/>
      <c r="Y675" s="5"/>
      <c r="Z675" s="5"/>
      <c r="AA675" s="5"/>
    </row>
    <row r="676" spans="1:27" ht="15.75" customHeight="1" x14ac:dyDescent="0.25">
      <c r="A676" s="1"/>
      <c r="B676" s="1"/>
      <c r="C676" s="1"/>
      <c r="D676" s="1"/>
      <c r="E676" s="1"/>
      <c r="F676" s="2"/>
      <c r="G676" s="2"/>
      <c r="P676" s="4"/>
      <c r="W676" s="5"/>
      <c r="X676" s="5"/>
      <c r="Y676" s="5"/>
      <c r="Z676" s="5"/>
      <c r="AA676" s="5"/>
    </row>
    <row r="677" spans="1:27" ht="15.75" customHeight="1" x14ac:dyDescent="0.25">
      <c r="A677" s="1"/>
      <c r="B677" s="1"/>
      <c r="C677" s="1"/>
      <c r="D677" s="1"/>
      <c r="E677" s="1"/>
      <c r="F677" s="2"/>
      <c r="G677" s="2"/>
      <c r="P677" s="4"/>
      <c r="W677" s="5"/>
      <c r="X677" s="5"/>
      <c r="Y677" s="5"/>
      <c r="Z677" s="5"/>
      <c r="AA677" s="5"/>
    </row>
    <row r="678" spans="1:27" ht="15.75" customHeight="1" x14ac:dyDescent="0.25">
      <c r="A678" s="1"/>
      <c r="B678" s="1"/>
      <c r="C678" s="1"/>
      <c r="D678" s="1"/>
      <c r="E678" s="1"/>
      <c r="F678" s="2"/>
      <c r="G678" s="2"/>
      <c r="P678" s="4"/>
      <c r="W678" s="5"/>
      <c r="X678" s="5"/>
      <c r="Y678" s="5"/>
      <c r="Z678" s="5"/>
      <c r="AA678" s="5"/>
    </row>
    <row r="679" spans="1:27" ht="15.75" customHeight="1" x14ac:dyDescent="0.25">
      <c r="A679" s="1"/>
      <c r="B679" s="1"/>
      <c r="C679" s="1"/>
      <c r="D679" s="1"/>
      <c r="E679" s="1"/>
      <c r="F679" s="2"/>
      <c r="G679" s="2"/>
      <c r="P679" s="4"/>
      <c r="W679" s="5"/>
      <c r="X679" s="5"/>
      <c r="Y679" s="5"/>
      <c r="Z679" s="5"/>
      <c r="AA679" s="5"/>
    </row>
    <row r="680" spans="1:27" ht="15.75" customHeight="1" x14ac:dyDescent="0.25">
      <c r="A680" s="1"/>
      <c r="B680" s="1"/>
      <c r="C680" s="1"/>
      <c r="D680" s="1"/>
      <c r="E680" s="1"/>
      <c r="F680" s="2"/>
      <c r="G680" s="2"/>
      <c r="P680" s="4"/>
      <c r="W680" s="5"/>
      <c r="X680" s="5"/>
      <c r="Y680" s="5"/>
      <c r="Z680" s="5"/>
      <c r="AA680" s="5"/>
    </row>
    <row r="681" spans="1:27" ht="15.75" customHeight="1" x14ac:dyDescent="0.25">
      <c r="A681" s="1"/>
      <c r="B681" s="1"/>
      <c r="C681" s="1"/>
      <c r="D681" s="1"/>
      <c r="E681" s="1"/>
      <c r="F681" s="2"/>
      <c r="G681" s="2"/>
      <c r="P681" s="4"/>
      <c r="W681" s="5"/>
      <c r="X681" s="5"/>
      <c r="Y681" s="5"/>
      <c r="Z681" s="5"/>
      <c r="AA681" s="5"/>
    </row>
    <row r="682" spans="1:27" ht="15.75" customHeight="1" x14ac:dyDescent="0.25">
      <c r="A682" s="1"/>
      <c r="B682" s="1"/>
      <c r="C682" s="1"/>
      <c r="D682" s="1"/>
      <c r="E682" s="1"/>
      <c r="F682" s="2"/>
      <c r="G682" s="2"/>
      <c r="P682" s="4"/>
      <c r="W682" s="5"/>
      <c r="X682" s="5"/>
      <c r="Y682" s="5"/>
      <c r="Z682" s="5"/>
      <c r="AA682" s="5"/>
    </row>
    <row r="683" spans="1:27" ht="15.75" customHeight="1" x14ac:dyDescent="0.25">
      <c r="A683" s="1"/>
      <c r="B683" s="1"/>
      <c r="C683" s="1"/>
      <c r="D683" s="1"/>
      <c r="E683" s="1"/>
      <c r="F683" s="2"/>
      <c r="G683" s="2"/>
      <c r="P683" s="4"/>
      <c r="W683" s="5"/>
      <c r="X683" s="5"/>
      <c r="Y683" s="5"/>
      <c r="Z683" s="5"/>
      <c r="AA683" s="5"/>
    </row>
    <row r="684" spans="1:27" ht="15.75" customHeight="1" x14ac:dyDescent="0.25">
      <c r="A684" s="1"/>
      <c r="B684" s="1"/>
      <c r="C684" s="1"/>
      <c r="D684" s="1"/>
      <c r="E684" s="1"/>
      <c r="F684" s="2"/>
      <c r="G684" s="2"/>
      <c r="P684" s="4"/>
      <c r="W684" s="5"/>
      <c r="X684" s="5"/>
      <c r="Y684" s="5"/>
      <c r="Z684" s="5"/>
      <c r="AA684" s="5"/>
    </row>
    <row r="685" spans="1:27" ht="15.75" customHeight="1" x14ac:dyDescent="0.25">
      <c r="A685" s="1"/>
      <c r="B685" s="1"/>
      <c r="C685" s="1"/>
      <c r="D685" s="1"/>
      <c r="E685" s="1"/>
      <c r="F685" s="2"/>
      <c r="G685" s="2"/>
      <c r="P685" s="4"/>
      <c r="W685" s="5"/>
      <c r="X685" s="5"/>
      <c r="Y685" s="5"/>
      <c r="Z685" s="5"/>
      <c r="AA685" s="5"/>
    </row>
    <row r="686" spans="1:27" ht="15.75" customHeight="1" x14ac:dyDescent="0.25">
      <c r="A686" s="1"/>
      <c r="B686" s="1"/>
      <c r="C686" s="1"/>
      <c r="D686" s="1"/>
      <c r="E686" s="1"/>
      <c r="F686" s="2"/>
      <c r="G686" s="2"/>
      <c r="P686" s="4"/>
      <c r="W686" s="5"/>
      <c r="X686" s="5"/>
      <c r="Y686" s="5"/>
      <c r="Z686" s="5"/>
      <c r="AA686" s="5"/>
    </row>
    <row r="687" spans="1:27" ht="15.75" customHeight="1" x14ac:dyDescent="0.25">
      <c r="A687" s="1"/>
      <c r="B687" s="1"/>
      <c r="C687" s="1"/>
      <c r="D687" s="1"/>
      <c r="E687" s="1"/>
      <c r="F687" s="2"/>
      <c r="G687" s="2"/>
      <c r="P687" s="4"/>
      <c r="W687" s="5"/>
      <c r="X687" s="5"/>
      <c r="Y687" s="5"/>
      <c r="Z687" s="5"/>
      <c r="AA687" s="5"/>
    </row>
    <row r="688" spans="1:27" ht="15.75" customHeight="1" x14ac:dyDescent="0.25">
      <c r="A688" s="1"/>
      <c r="B688" s="1"/>
      <c r="C688" s="1"/>
      <c r="D688" s="1"/>
      <c r="E688" s="1"/>
      <c r="F688" s="2"/>
      <c r="G688" s="2"/>
      <c r="P688" s="4"/>
      <c r="W688" s="5"/>
      <c r="X688" s="5"/>
      <c r="Y688" s="5"/>
      <c r="Z688" s="5"/>
      <c r="AA688" s="5"/>
    </row>
    <row r="689" spans="1:27" ht="15.75" customHeight="1" x14ac:dyDescent="0.25">
      <c r="A689" s="1"/>
      <c r="B689" s="1"/>
      <c r="C689" s="1"/>
      <c r="D689" s="1"/>
      <c r="E689" s="1"/>
      <c r="F689" s="2"/>
      <c r="G689" s="2"/>
      <c r="P689" s="4"/>
      <c r="W689" s="5"/>
      <c r="X689" s="5"/>
      <c r="Y689" s="5"/>
      <c r="Z689" s="5"/>
      <c r="AA689" s="5"/>
    </row>
    <row r="690" spans="1:27" ht="15.75" customHeight="1" x14ac:dyDescent="0.25">
      <c r="A690" s="1"/>
      <c r="B690" s="1"/>
      <c r="C690" s="1"/>
      <c r="D690" s="1"/>
      <c r="E690" s="1"/>
      <c r="F690" s="2"/>
      <c r="G690" s="2"/>
      <c r="P690" s="4"/>
      <c r="W690" s="5"/>
      <c r="X690" s="5"/>
      <c r="Y690" s="5"/>
      <c r="Z690" s="5"/>
      <c r="AA690" s="5"/>
    </row>
    <row r="691" spans="1:27" ht="15.75" customHeight="1" x14ac:dyDescent="0.25">
      <c r="A691" s="1"/>
      <c r="B691" s="1"/>
      <c r="C691" s="1"/>
      <c r="D691" s="1"/>
      <c r="E691" s="1"/>
      <c r="F691" s="2"/>
      <c r="G691" s="2"/>
      <c r="P691" s="4"/>
      <c r="W691" s="5"/>
      <c r="X691" s="5"/>
      <c r="Y691" s="5"/>
      <c r="Z691" s="5"/>
      <c r="AA691" s="5"/>
    </row>
    <row r="692" spans="1:27" ht="15.75" customHeight="1" x14ac:dyDescent="0.25">
      <c r="A692" s="1"/>
      <c r="B692" s="1"/>
      <c r="C692" s="1"/>
      <c r="D692" s="1"/>
      <c r="E692" s="1"/>
      <c r="F692" s="2"/>
      <c r="G692" s="2"/>
      <c r="P692" s="4"/>
      <c r="W692" s="5"/>
      <c r="X692" s="5"/>
      <c r="Y692" s="5"/>
      <c r="Z692" s="5"/>
      <c r="AA692" s="5"/>
    </row>
    <row r="693" spans="1:27" ht="15.75" customHeight="1" x14ac:dyDescent="0.25">
      <c r="A693" s="1"/>
      <c r="B693" s="1"/>
      <c r="C693" s="1"/>
      <c r="D693" s="1"/>
      <c r="E693" s="1"/>
      <c r="F693" s="2"/>
      <c r="G693" s="2"/>
      <c r="P693" s="4"/>
      <c r="W693" s="5"/>
      <c r="X693" s="5"/>
      <c r="Y693" s="5"/>
      <c r="Z693" s="5"/>
      <c r="AA693" s="5"/>
    </row>
    <row r="694" spans="1:27" ht="15.75" customHeight="1" x14ac:dyDescent="0.25">
      <c r="A694" s="1"/>
      <c r="B694" s="1"/>
      <c r="C694" s="1"/>
      <c r="D694" s="1"/>
      <c r="E694" s="1"/>
      <c r="F694" s="2"/>
      <c r="G694" s="2"/>
      <c r="P694" s="4"/>
      <c r="W694" s="5"/>
      <c r="X694" s="5"/>
      <c r="Y694" s="5"/>
      <c r="Z694" s="5"/>
      <c r="AA694" s="5"/>
    </row>
    <row r="695" spans="1:27" ht="15.75" customHeight="1" x14ac:dyDescent="0.25">
      <c r="A695" s="1"/>
      <c r="B695" s="1"/>
      <c r="C695" s="1"/>
      <c r="D695" s="1"/>
      <c r="E695" s="1"/>
      <c r="F695" s="2"/>
      <c r="G695" s="2"/>
      <c r="P695" s="4"/>
      <c r="W695" s="5"/>
      <c r="X695" s="5"/>
      <c r="Y695" s="5"/>
      <c r="Z695" s="5"/>
      <c r="AA695" s="5"/>
    </row>
    <row r="696" spans="1:27" ht="15.75" customHeight="1" x14ac:dyDescent="0.25">
      <c r="A696" s="1"/>
      <c r="B696" s="1"/>
      <c r="C696" s="1"/>
      <c r="D696" s="1"/>
      <c r="E696" s="1"/>
      <c r="F696" s="2"/>
      <c r="G696" s="2"/>
      <c r="P696" s="4"/>
      <c r="W696" s="5"/>
      <c r="X696" s="5"/>
      <c r="Y696" s="5"/>
      <c r="Z696" s="5"/>
      <c r="AA696" s="5"/>
    </row>
    <row r="697" spans="1:27" ht="15.75" customHeight="1" x14ac:dyDescent="0.25">
      <c r="A697" s="1"/>
      <c r="B697" s="1"/>
      <c r="C697" s="1"/>
      <c r="D697" s="1"/>
      <c r="E697" s="1"/>
      <c r="F697" s="2"/>
      <c r="G697" s="2"/>
      <c r="P697" s="4"/>
      <c r="W697" s="5"/>
      <c r="X697" s="5"/>
      <c r="Y697" s="5"/>
      <c r="Z697" s="5"/>
      <c r="AA697" s="5"/>
    </row>
    <row r="698" spans="1:27" ht="15.75" customHeight="1" x14ac:dyDescent="0.25">
      <c r="A698" s="1"/>
      <c r="B698" s="1"/>
      <c r="C698" s="1"/>
      <c r="D698" s="1"/>
      <c r="E698" s="1"/>
      <c r="F698" s="2"/>
      <c r="G698" s="2"/>
      <c r="P698" s="4"/>
      <c r="W698" s="5"/>
      <c r="X698" s="5"/>
      <c r="Y698" s="5"/>
      <c r="Z698" s="5"/>
      <c r="AA698" s="5"/>
    </row>
    <row r="699" spans="1:27" ht="15.75" customHeight="1" x14ac:dyDescent="0.25">
      <c r="A699" s="1"/>
      <c r="B699" s="1"/>
      <c r="C699" s="1"/>
      <c r="D699" s="1"/>
      <c r="E699" s="1"/>
      <c r="F699" s="2"/>
      <c r="G699" s="2"/>
      <c r="P699" s="4"/>
      <c r="W699" s="5"/>
      <c r="X699" s="5"/>
      <c r="Y699" s="5"/>
      <c r="Z699" s="5"/>
      <c r="AA699" s="5"/>
    </row>
    <row r="700" spans="1:27" ht="15.75" customHeight="1" x14ac:dyDescent="0.25">
      <c r="A700" s="1"/>
      <c r="B700" s="1"/>
      <c r="C700" s="1"/>
      <c r="D700" s="1"/>
      <c r="E700" s="1"/>
      <c r="F700" s="2"/>
      <c r="G700" s="2"/>
      <c r="P700" s="4"/>
      <c r="W700" s="5"/>
      <c r="X700" s="5"/>
      <c r="Y700" s="5"/>
      <c r="Z700" s="5"/>
      <c r="AA700" s="5"/>
    </row>
    <row r="701" spans="1:27" ht="15.75" customHeight="1" x14ac:dyDescent="0.25">
      <c r="A701" s="1"/>
      <c r="B701" s="1"/>
      <c r="C701" s="1"/>
      <c r="D701" s="1"/>
      <c r="E701" s="1"/>
      <c r="F701" s="2"/>
      <c r="G701" s="2"/>
      <c r="P701" s="4"/>
      <c r="W701" s="5"/>
      <c r="X701" s="5"/>
      <c r="Y701" s="5"/>
      <c r="Z701" s="5"/>
      <c r="AA701" s="5"/>
    </row>
    <row r="702" spans="1:27" ht="15.75" customHeight="1" x14ac:dyDescent="0.25">
      <c r="A702" s="1"/>
      <c r="B702" s="1"/>
      <c r="C702" s="1"/>
      <c r="D702" s="1"/>
      <c r="E702" s="1"/>
      <c r="F702" s="2"/>
      <c r="G702" s="2"/>
      <c r="P702" s="4"/>
      <c r="W702" s="5"/>
      <c r="X702" s="5"/>
      <c r="Y702" s="5"/>
      <c r="Z702" s="5"/>
      <c r="AA702" s="5"/>
    </row>
    <row r="703" spans="1:27" ht="15.75" customHeight="1" x14ac:dyDescent="0.25">
      <c r="A703" s="1"/>
      <c r="B703" s="1"/>
      <c r="C703" s="1"/>
      <c r="D703" s="1"/>
      <c r="E703" s="1"/>
      <c r="F703" s="2"/>
      <c r="G703" s="2"/>
      <c r="P703" s="4"/>
      <c r="W703" s="5"/>
      <c r="X703" s="5"/>
      <c r="Y703" s="5"/>
      <c r="Z703" s="5"/>
      <c r="AA703" s="5"/>
    </row>
    <row r="704" spans="1:27" ht="15.75" customHeight="1" x14ac:dyDescent="0.25">
      <c r="A704" s="1"/>
      <c r="B704" s="1"/>
      <c r="C704" s="1"/>
      <c r="D704" s="1"/>
      <c r="E704" s="1"/>
      <c r="F704" s="2"/>
      <c r="G704" s="2"/>
      <c r="P704" s="4"/>
      <c r="W704" s="5"/>
      <c r="X704" s="5"/>
      <c r="Y704" s="5"/>
      <c r="Z704" s="5"/>
      <c r="AA704" s="5"/>
    </row>
    <row r="705" spans="1:27" ht="15.75" customHeight="1" x14ac:dyDescent="0.25">
      <c r="A705" s="1"/>
      <c r="B705" s="1"/>
      <c r="C705" s="1"/>
      <c r="D705" s="1"/>
      <c r="E705" s="1"/>
      <c r="F705" s="2"/>
      <c r="G705" s="2"/>
      <c r="P705" s="4"/>
      <c r="W705" s="5"/>
      <c r="X705" s="5"/>
      <c r="Y705" s="5"/>
      <c r="Z705" s="5"/>
      <c r="AA705" s="5"/>
    </row>
    <row r="706" spans="1:27" ht="15.75" customHeight="1" x14ac:dyDescent="0.25">
      <c r="A706" s="1"/>
      <c r="B706" s="1"/>
      <c r="C706" s="1"/>
      <c r="D706" s="1"/>
      <c r="E706" s="1"/>
      <c r="F706" s="2"/>
      <c r="G706" s="2"/>
      <c r="P706" s="4"/>
      <c r="W706" s="5"/>
      <c r="X706" s="5"/>
      <c r="Y706" s="5"/>
      <c r="Z706" s="5"/>
      <c r="AA706" s="5"/>
    </row>
    <row r="707" spans="1:27" ht="15.75" customHeight="1" x14ac:dyDescent="0.25">
      <c r="A707" s="1"/>
      <c r="B707" s="1"/>
      <c r="C707" s="1"/>
      <c r="D707" s="1"/>
      <c r="E707" s="1"/>
      <c r="F707" s="2"/>
      <c r="G707" s="2"/>
      <c r="P707" s="4"/>
      <c r="W707" s="5"/>
      <c r="X707" s="5"/>
      <c r="Y707" s="5"/>
      <c r="Z707" s="5"/>
      <c r="AA707" s="5"/>
    </row>
    <row r="708" spans="1:27" ht="15.75" customHeight="1" x14ac:dyDescent="0.25">
      <c r="A708" s="1"/>
      <c r="B708" s="1"/>
      <c r="C708" s="1"/>
      <c r="D708" s="1"/>
      <c r="E708" s="1"/>
      <c r="F708" s="2"/>
      <c r="G708" s="2"/>
      <c r="P708" s="4"/>
      <c r="W708" s="5"/>
      <c r="X708" s="5"/>
      <c r="Y708" s="5"/>
      <c r="Z708" s="5"/>
      <c r="AA708" s="5"/>
    </row>
    <row r="709" spans="1:27" ht="15.75" customHeight="1" x14ac:dyDescent="0.25">
      <c r="A709" s="1"/>
      <c r="B709" s="1"/>
      <c r="C709" s="1"/>
      <c r="D709" s="1"/>
      <c r="E709" s="1"/>
      <c r="F709" s="2"/>
      <c r="G709" s="2"/>
      <c r="P709" s="4"/>
      <c r="W709" s="5"/>
      <c r="X709" s="5"/>
      <c r="Y709" s="5"/>
      <c r="Z709" s="5"/>
      <c r="AA709" s="5"/>
    </row>
    <row r="710" spans="1:27" ht="15.75" customHeight="1" x14ac:dyDescent="0.25">
      <c r="A710" s="1"/>
      <c r="B710" s="1"/>
      <c r="C710" s="1"/>
      <c r="D710" s="1"/>
      <c r="E710" s="1"/>
      <c r="F710" s="2"/>
      <c r="G710" s="2"/>
      <c r="P710" s="4"/>
      <c r="W710" s="5"/>
      <c r="X710" s="5"/>
      <c r="Y710" s="5"/>
      <c r="Z710" s="5"/>
      <c r="AA710" s="5"/>
    </row>
    <row r="711" spans="1:27" ht="15.75" customHeight="1" x14ac:dyDescent="0.25">
      <c r="A711" s="1"/>
      <c r="B711" s="1"/>
      <c r="C711" s="1"/>
      <c r="D711" s="1"/>
      <c r="E711" s="1"/>
      <c r="F711" s="2"/>
      <c r="G711" s="2"/>
      <c r="P711" s="4"/>
      <c r="W711" s="5"/>
      <c r="X711" s="5"/>
      <c r="Y711" s="5"/>
      <c r="Z711" s="5"/>
      <c r="AA711" s="5"/>
    </row>
    <row r="712" spans="1:27" ht="15.75" customHeight="1" x14ac:dyDescent="0.25">
      <c r="A712" s="1"/>
      <c r="B712" s="1"/>
      <c r="C712" s="1"/>
      <c r="D712" s="1"/>
      <c r="E712" s="1"/>
      <c r="F712" s="2"/>
      <c r="G712" s="2"/>
      <c r="P712" s="4"/>
      <c r="W712" s="5"/>
      <c r="X712" s="5"/>
      <c r="Y712" s="5"/>
      <c r="Z712" s="5"/>
      <c r="AA712" s="5"/>
    </row>
    <row r="713" spans="1:27" ht="15.75" customHeight="1" x14ac:dyDescent="0.25">
      <c r="A713" s="1"/>
      <c r="B713" s="1"/>
      <c r="C713" s="1"/>
      <c r="D713" s="1"/>
      <c r="E713" s="1"/>
      <c r="F713" s="2"/>
      <c r="G713" s="2"/>
      <c r="P713" s="4"/>
      <c r="W713" s="5"/>
      <c r="X713" s="5"/>
      <c r="Y713" s="5"/>
      <c r="Z713" s="5"/>
      <c r="AA713" s="5"/>
    </row>
    <row r="714" spans="1:27" ht="15.75" customHeight="1" x14ac:dyDescent="0.25">
      <c r="A714" s="1"/>
      <c r="B714" s="1"/>
      <c r="C714" s="1"/>
      <c r="D714" s="1"/>
      <c r="E714" s="1"/>
      <c r="F714" s="2"/>
      <c r="G714" s="2"/>
      <c r="P714" s="4"/>
      <c r="W714" s="5"/>
      <c r="X714" s="5"/>
      <c r="Y714" s="5"/>
      <c r="Z714" s="5"/>
      <c r="AA714" s="5"/>
    </row>
    <row r="715" spans="1:27" ht="15.75" customHeight="1" x14ac:dyDescent="0.25">
      <c r="A715" s="1"/>
      <c r="B715" s="1"/>
      <c r="C715" s="1"/>
      <c r="D715" s="1"/>
      <c r="E715" s="1"/>
      <c r="F715" s="2"/>
      <c r="G715" s="2"/>
      <c r="P715" s="4"/>
      <c r="W715" s="5"/>
      <c r="X715" s="5"/>
      <c r="Y715" s="5"/>
      <c r="Z715" s="5"/>
      <c r="AA715" s="5"/>
    </row>
    <row r="716" spans="1:27" ht="15.75" customHeight="1" x14ac:dyDescent="0.25">
      <c r="A716" s="1"/>
      <c r="B716" s="1"/>
      <c r="C716" s="1"/>
      <c r="D716" s="1"/>
      <c r="E716" s="1"/>
      <c r="F716" s="2"/>
      <c r="G716" s="2"/>
      <c r="P716" s="4"/>
      <c r="W716" s="5"/>
      <c r="X716" s="5"/>
      <c r="Y716" s="5"/>
      <c r="Z716" s="5"/>
      <c r="AA716" s="5"/>
    </row>
    <row r="717" spans="1:27" ht="15.75" customHeight="1" x14ac:dyDescent="0.25">
      <c r="A717" s="1"/>
      <c r="B717" s="1"/>
      <c r="C717" s="1"/>
      <c r="D717" s="1"/>
      <c r="E717" s="1"/>
      <c r="F717" s="2"/>
      <c r="G717" s="2"/>
      <c r="P717" s="4"/>
      <c r="W717" s="5"/>
      <c r="X717" s="5"/>
      <c r="Y717" s="5"/>
      <c r="Z717" s="5"/>
      <c r="AA717" s="5"/>
    </row>
    <row r="718" spans="1:27" ht="15.75" customHeight="1" x14ac:dyDescent="0.25">
      <c r="A718" s="1"/>
      <c r="B718" s="1"/>
      <c r="C718" s="1"/>
      <c r="D718" s="1"/>
      <c r="E718" s="1"/>
      <c r="F718" s="2"/>
      <c r="G718" s="2"/>
      <c r="P718" s="4"/>
      <c r="W718" s="5"/>
      <c r="X718" s="5"/>
      <c r="Y718" s="5"/>
      <c r="Z718" s="5"/>
      <c r="AA718" s="5"/>
    </row>
    <row r="719" spans="1:27" ht="15.75" customHeight="1" x14ac:dyDescent="0.25">
      <c r="A719" s="1"/>
      <c r="B719" s="1"/>
      <c r="C719" s="1"/>
      <c r="D719" s="1"/>
      <c r="E719" s="1"/>
      <c r="F719" s="2"/>
      <c r="G719" s="2"/>
      <c r="P719" s="4"/>
      <c r="W719" s="5"/>
      <c r="X719" s="5"/>
      <c r="Y719" s="5"/>
      <c r="Z719" s="5"/>
      <c r="AA719" s="5"/>
    </row>
    <row r="720" spans="1:27" ht="15.75" customHeight="1" x14ac:dyDescent="0.25">
      <c r="A720" s="1"/>
      <c r="B720" s="1"/>
      <c r="C720" s="1"/>
      <c r="D720" s="1"/>
      <c r="E720" s="1"/>
      <c r="F720" s="2"/>
      <c r="G720" s="2"/>
      <c r="P720" s="4"/>
      <c r="W720" s="5"/>
      <c r="X720" s="5"/>
      <c r="Y720" s="5"/>
      <c r="Z720" s="5"/>
      <c r="AA720" s="5"/>
    </row>
    <row r="721" spans="1:27" ht="15.75" customHeight="1" x14ac:dyDescent="0.25">
      <c r="A721" s="1"/>
      <c r="B721" s="1"/>
      <c r="C721" s="1"/>
      <c r="D721" s="1"/>
      <c r="E721" s="1"/>
      <c r="F721" s="2"/>
      <c r="G721" s="2"/>
      <c r="P721" s="4"/>
      <c r="W721" s="5"/>
      <c r="X721" s="5"/>
      <c r="Y721" s="5"/>
      <c r="Z721" s="5"/>
      <c r="AA721" s="5"/>
    </row>
    <row r="722" spans="1:27" ht="15.75" customHeight="1" x14ac:dyDescent="0.25">
      <c r="A722" s="1"/>
      <c r="B722" s="1"/>
      <c r="C722" s="1"/>
      <c r="D722" s="1"/>
      <c r="E722" s="1"/>
      <c r="F722" s="2"/>
      <c r="G722" s="2"/>
      <c r="P722" s="4"/>
      <c r="W722" s="5"/>
      <c r="X722" s="5"/>
      <c r="Y722" s="5"/>
      <c r="Z722" s="5"/>
      <c r="AA722" s="5"/>
    </row>
    <row r="723" spans="1:27" ht="15.75" customHeight="1" x14ac:dyDescent="0.25">
      <c r="A723" s="1"/>
      <c r="B723" s="1"/>
      <c r="C723" s="1"/>
      <c r="D723" s="1"/>
      <c r="E723" s="1"/>
      <c r="F723" s="2"/>
      <c r="G723" s="2"/>
      <c r="P723" s="4"/>
      <c r="W723" s="5"/>
      <c r="X723" s="5"/>
      <c r="Y723" s="5"/>
      <c r="Z723" s="5"/>
      <c r="AA723" s="5"/>
    </row>
    <row r="724" spans="1:27" ht="15.75" customHeight="1" x14ac:dyDescent="0.25">
      <c r="A724" s="1"/>
      <c r="B724" s="1"/>
      <c r="C724" s="1"/>
      <c r="D724" s="1"/>
      <c r="E724" s="1"/>
      <c r="F724" s="2"/>
      <c r="G724" s="2"/>
      <c r="P724" s="4"/>
      <c r="W724" s="5"/>
      <c r="X724" s="5"/>
      <c r="Y724" s="5"/>
      <c r="Z724" s="5"/>
      <c r="AA724" s="5"/>
    </row>
    <row r="725" spans="1:27" ht="15.75" customHeight="1" x14ac:dyDescent="0.25">
      <c r="A725" s="1"/>
      <c r="B725" s="1"/>
      <c r="C725" s="1"/>
      <c r="D725" s="1"/>
      <c r="E725" s="1"/>
      <c r="F725" s="2"/>
      <c r="G725" s="2"/>
      <c r="P725" s="4"/>
      <c r="W725" s="5"/>
      <c r="X725" s="5"/>
      <c r="Y725" s="5"/>
      <c r="Z725" s="5"/>
      <c r="AA725" s="5"/>
    </row>
    <row r="726" spans="1:27" ht="15.75" customHeight="1" x14ac:dyDescent="0.25">
      <c r="A726" s="1"/>
      <c r="B726" s="1"/>
      <c r="C726" s="1"/>
      <c r="D726" s="1"/>
      <c r="E726" s="1"/>
      <c r="F726" s="2"/>
      <c r="G726" s="2"/>
      <c r="P726" s="4"/>
      <c r="W726" s="5"/>
      <c r="X726" s="5"/>
      <c r="Y726" s="5"/>
      <c r="Z726" s="5"/>
      <c r="AA726" s="5"/>
    </row>
    <row r="727" spans="1:27" ht="15.75" customHeight="1" x14ac:dyDescent="0.25">
      <c r="A727" s="1"/>
      <c r="B727" s="1"/>
      <c r="C727" s="1"/>
      <c r="D727" s="1"/>
      <c r="E727" s="1"/>
      <c r="F727" s="2"/>
      <c r="G727" s="2"/>
      <c r="P727" s="4"/>
      <c r="W727" s="5"/>
      <c r="X727" s="5"/>
      <c r="Y727" s="5"/>
      <c r="Z727" s="5"/>
      <c r="AA727" s="5"/>
    </row>
    <row r="728" spans="1:27" ht="15.75" customHeight="1" x14ac:dyDescent="0.25">
      <c r="A728" s="1"/>
      <c r="B728" s="1"/>
      <c r="C728" s="1"/>
      <c r="D728" s="1"/>
      <c r="E728" s="1"/>
      <c r="F728" s="2"/>
      <c r="G728" s="2"/>
      <c r="P728" s="4"/>
      <c r="W728" s="5"/>
      <c r="X728" s="5"/>
      <c r="Y728" s="5"/>
      <c r="Z728" s="5"/>
      <c r="AA728" s="5"/>
    </row>
    <row r="729" spans="1:27" ht="15.75" customHeight="1" x14ac:dyDescent="0.25">
      <c r="A729" s="1"/>
      <c r="B729" s="1"/>
      <c r="C729" s="1"/>
      <c r="D729" s="1"/>
      <c r="E729" s="1"/>
      <c r="F729" s="2"/>
      <c r="G729" s="2"/>
      <c r="P729" s="4"/>
      <c r="W729" s="5"/>
      <c r="X729" s="5"/>
      <c r="Y729" s="5"/>
      <c r="Z729" s="5"/>
      <c r="AA729" s="5"/>
    </row>
    <row r="730" spans="1:27" ht="15.75" customHeight="1" x14ac:dyDescent="0.25">
      <c r="A730" s="1"/>
      <c r="B730" s="1"/>
      <c r="C730" s="1"/>
      <c r="D730" s="1"/>
      <c r="E730" s="1"/>
      <c r="F730" s="2"/>
      <c r="G730" s="2"/>
      <c r="P730" s="4"/>
      <c r="W730" s="5"/>
      <c r="X730" s="5"/>
      <c r="Y730" s="5"/>
      <c r="Z730" s="5"/>
      <c r="AA730" s="5"/>
    </row>
    <row r="731" spans="1:27" ht="15.75" customHeight="1" x14ac:dyDescent="0.25">
      <c r="A731" s="1"/>
      <c r="B731" s="1"/>
      <c r="C731" s="1"/>
      <c r="D731" s="1"/>
      <c r="E731" s="1"/>
      <c r="F731" s="2"/>
      <c r="G731" s="2"/>
      <c r="P731" s="4"/>
      <c r="W731" s="5"/>
      <c r="X731" s="5"/>
      <c r="Y731" s="5"/>
      <c r="Z731" s="5"/>
      <c r="AA731" s="5"/>
    </row>
    <row r="732" spans="1:27" ht="15.75" customHeight="1" x14ac:dyDescent="0.25">
      <c r="A732" s="1"/>
      <c r="B732" s="1"/>
      <c r="C732" s="1"/>
      <c r="D732" s="1"/>
      <c r="E732" s="1"/>
      <c r="F732" s="2"/>
      <c r="G732" s="2"/>
      <c r="P732" s="4"/>
      <c r="W732" s="5"/>
      <c r="X732" s="5"/>
      <c r="Y732" s="5"/>
      <c r="Z732" s="5"/>
      <c r="AA732" s="5"/>
    </row>
    <row r="733" spans="1:27" ht="15.75" customHeight="1" x14ac:dyDescent="0.25">
      <c r="A733" s="1"/>
      <c r="B733" s="1"/>
      <c r="C733" s="1"/>
      <c r="D733" s="1"/>
      <c r="E733" s="1"/>
      <c r="F733" s="2"/>
      <c r="G733" s="2"/>
      <c r="P733" s="4"/>
      <c r="W733" s="5"/>
      <c r="X733" s="5"/>
      <c r="Y733" s="5"/>
      <c r="Z733" s="5"/>
      <c r="AA733" s="5"/>
    </row>
    <row r="734" spans="1:27" ht="15.75" customHeight="1" x14ac:dyDescent="0.25">
      <c r="A734" s="1"/>
      <c r="B734" s="1"/>
      <c r="C734" s="1"/>
      <c r="D734" s="1"/>
      <c r="E734" s="1"/>
      <c r="F734" s="2"/>
      <c r="G734" s="2"/>
      <c r="P734" s="4"/>
      <c r="W734" s="5"/>
      <c r="X734" s="5"/>
      <c r="Y734" s="5"/>
      <c r="Z734" s="5"/>
      <c r="AA734" s="5"/>
    </row>
    <row r="735" spans="1:27" ht="15.75" customHeight="1" x14ac:dyDescent="0.25">
      <c r="A735" s="1"/>
      <c r="B735" s="1"/>
      <c r="C735" s="1"/>
      <c r="D735" s="1"/>
      <c r="E735" s="1"/>
      <c r="F735" s="2"/>
      <c r="G735" s="2"/>
      <c r="P735" s="4"/>
      <c r="W735" s="5"/>
      <c r="X735" s="5"/>
      <c r="Y735" s="5"/>
      <c r="Z735" s="5"/>
      <c r="AA735" s="5"/>
    </row>
    <row r="736" spans="1:27" ht="15.75" customHeight="1" x14ac:dyDescent="0.25">
      <c r="A736" s="1"/>
      <c r="B736" s="1"/>
      <c r="C736" s="1"/>
      <c r="D736" s="1"/>
      <c r="E736" s="1"/>
      <c r="F736" s="2"/>
      <c r="G736" s="2"/>
      <c r="P736" s="4"/>
      <c r="W736" s="5"/>
      <c r="X736" s="5"/>
      <c r="Y736" s="5"/>
      <c r="Z736" s="5"/>
      <c r="AA736" s="5"/>
    </row>
    <row r="737" spans="1:27" ht="15.75" customHeight="1" x14ac:dyDescent="0.25">
      <c r="A737" s="1"/>
      <c r="B737" s="1"/>
      <c r="C737" s="1"/>
      <c r="D737" s="1"/>
      <c r="E737" s="1"/>
      <c r="F737" s="2"/>
      <c r="G737" s="2"/>
      <c r="P737" s="4"/>
      <c r="W737" s="5"/>
      <c r="X737" s="5"/>
      <c r="Y737" s="5"/>
      <c r="Z737" s="5"/>
      <c r="AA737" s="5"/>
    </row>
    <row r="738" spans="1:27" ht="15.75" customHeight="1" x14ac:dyDescent="0.25">
      <c r="A738" s="1"/>
      <c r="B738" s="1"/>
      <c r="C738" s="1"/>
      <c r="D738" s="1"/>
      <c r="E738" s="1"/>
      <c r="F738" s="2"/>
      <c r="G738" s="2"/>
      <c r="P738" s="4"/>
      <c r="W738" s="5"/>
      <c r="X738" s="5"/>
      <c r="Y738" s="5"/>
      <c r="Z738" s="5"/>
      <c r="AA738" s="5"/>
    </row>
    <row r="739" spans="1:27" ht="15.75" customHeight="1" x14ac:dyDescent="0.25">
      <c r="A739" s="1"/>
      <c r="B739" s="1"/>
      <c r="C739" s="1"/>
      <c r="D739" s="1"/>
      <c r="E739" s="1"/>
      <c r="F739" s="2"/>
      <c r="G739" s="2"/>
      <c r="P739" s="4"/>
      <c r="W739" s="5"/>
      <c r="X739" s="5"/>
      <c r="Y739" s="5"/>
      <c r="Z739" s="5"/>
      <c r="AA739" s="5"/>
    </row>
    <row r="740" spans="1:27" ht="15.75" customHeight="1" x14ac:dyDescent="0.25">
      <c r="A740" s="1"/>
      <c r="B740" s="1"/>
      <c r="C740" s="1"/>
      <c r="D740" s="1"/>
      <c r="E740" s="1"/>
      <c r="F740" s="2"/>
      <c r="G740" s="2"/>
      <c r="P740" s="4"/>
      <c r="W740" s="5"/>
      <c r="X740" s="5"/>
      <c r="Y740" s="5"/>
      <c r="Z740" s="5"/>
      <c r="AA740" s="5"/>
    </row>
    <row r="741" spans="1:27" ht="15.75" customHeight="1" x14ac:dyDescent="0.25">
      <c r="A741" s="1"/>
      <c r="B741" s="1"/>
      <c r="C741" s="1"/>
      <c r="D741" s="1"/>
      <c r="E741" s="1"/>
      <c r="F741" s="2"/>
      <c r="G741" s="2"/>
      <c r="P741" s="4"/>
      <c r="W741" s="5"/>
      <c r="X741" s="5"/>
      <c r="Y741" s="5"/>
      <c r="Z741" s="5"/>
      <c r="AA741" s="5"/>
    </row>
    <row r="742" spans="1:27" ht="15.75" customHeight="1" x14ac:dyDescent="0.25">
      <c r="A742" s="1"/>
      <c r="B742" s="1"/>
      <c r="C742" s="1"/>
      <c r="D742" s="1"/>
      <c r="E742" s="1"/>
      <c r="F742" s="2"/>
      <c r="G742" s="2"/>
      <c r="P742" s="4"/>
      <c r="W742" s="5"/>
      <c r="X742" s="5"/>
      <c r="Y742" s="5"/>
      <c r="Z742" s="5"/>
      <c r="AA742" s="5"/>
    </row>
    <row r="743" spans="1:27" ht="15.75" customHeight="1" x14ac:dyDescent="0.25">
      <c r="A743" s="1"/>
      <c r="B743" s="1"/>
      <c r="C743" s="1"/>
      <c r="D743" s="1"/>
      <c r="E743" s="1"/>
      <c r="F743" s="2"/>
      <c r="G743" s="2"/>
      <c r="P743" s="4"/>
      <c r="W743" s="5"/>
      <c r="X743" s="5"/>
      <c r="Y743" s="5"/>
      <c r="Z743" s="5"/>
      <c r="AA743" s="5"/>
    </row>
    <row r="744" spans="1:27" ht="15.75" customHeight="1" x14ac:dyDescent="0.25">
      <c r="A744" s="1"/>
      <c r="B744" s="1"/>
      <c r="C744" s="1"/>
      <c r="D744" s="1"/>
      <c r="E744" s="1"/>
      <c r="F744" s="2"/>
      <c r="G744" s="2"/>
      <c r="P744" s="4"/>
      <c r="W744" s="5"/>
      <c r="X744" s="5"/>
      <c r="Y744" s="5"/>
      <c r="Z744" s="5"/>
      <c r="AA744" s="5"/>
    </row>
    <row r="745" spans="1:27" ht="15.75" customHeight="1" x14ac:dyDescent="0.25">
      <c r="A745" s="1"/>
      <c r="B745" s="1"/>
      <c r="C745" s="1"/>
      <c r="D745" s="1"/>
      <c r="E745" s="1"/>
      <c r="F745" s="2"/>
      <c r="G745" s="2"/>
      <c r="P745" s="4"/>
      <c r="W745" s="5"/>
      <c r="X745" s="5"/>
      <c r="Y745" s="5"/>
      <c r="Z745" s="5"/>
      <c r="AA745" s="5"/>
    </row>
    <row r="746" spans="1:27" ht="15.75" customHeight="1" x14ac:dyDescent="0.25">
      <c r="A746" s="1"/>
      <c r="B746" s="1"/>
      <c r="C746" s="1"/>
      <c r="D746" s="1"/>
      <c r="E746" s="1"/>
      <c r="F746" s="2"/>
      <c r="G746" s="2"/>
      <c r="P746" s="4"/>
      <c r="W746" s="5"/>
      <c r="X746" s="5"/>
      <c r="Y746" s="5"/>
      <c r="Z746" s="5"/>
      <c r="AA746" s="5"/>
    </row>
    <row r="747" spans="1:27" ht="15.75" customHeight="1" x14ac:dyDescent="0.25">
      <c r="A747" s="1"/>
      <c r="B747" s="1"/>
      <c r="C747" s="1"/>
      <c r="D747" s="1"/>
      <c r="E747" s="1"/>
      <c r="F747" s="2"/>
      <c r="G747" s="2"/>
      <c r="P747" s="4"/>
      <c r="W747" s="5"/>
      <c r="X747" s="5"/>
      <c r="Y747" s="5"/>
      <c r="Z747" s="5"/>
      <c r="AA747" s="5"/>
    </row>
    <row r="748" spans="1:27" ht="15.75" customHeight="1" x14ac:dyDescent="0.25">
      <c r="A748" s="1"/>
      <c r="B748" s="1"/>
      <c r="C748" s="1"/>
      <c r="D748" s="1"/>
      <c r="E748" s="1"/>
      <c r="F748" s="2"/>
      <c r="G748" s="2"/>
      <c r="P748" s="4"/>
      <c r="W748" s="5"/>
      <c r="X748" s="5"/>
      <c r="Y748" s="5"/>
      <c r="Z748" s="5"/>
      <c r="AA748" s="5"/>
    </row>
    <row r="749" spans="1:27" ht="15.75" customHeight="1" x14ac:dyDescent="0.25">
      <c r="A749" s="1"/>
      <c r="B749" s="1"/>
      <c r="C749" s="1"/>
      <c r="D749" s="1"/>
      <c r="E749" s="1"/>
      <c r="F749" s="2"/>
      <c r="G749" s="2"/>
      <c r="P749" s="4"/>
      <c r="W749" s="5"/>
      <c r="X749" s="5"/>
      <c r="Y749" s="5"/>
      <c r="Z749" s="5"/>
      <c r="AA749" s="5"/>
    </row>
    <row r="750" spans="1:27" ht="15.75" customHeight="1" x14ac:dyDescent="0.25">
      <c r="A750" s="1"/>
      <c r="B750" s="1"/>
      <c r="C750" s="1"/>
      <c r="D750" s="1"/>
      <c r="E750" s="1"/>
      <c r="F750" s="2"/>
      <c r="G750" s="2"/>
      <c r="P750" s="4"/>
      <c r="W750" s="5"/>
      <c r="X750" s="5"/>
      <c r="Y750" s="5"/>
      <c r="Z750" s="5"/>
      <c r="AA750" s="5"/>
    </row>
    <row r="751" spans="1:27" ht="15.75" customHeight="1" x14ac:dyDescent="0.25">
      <c r="A751" s="1"/>
      <c r="B751" s="1"/>
      <c r="C751" s="1"/>
      <c r="D751" s="1"/>
      <c r="E751" s="1"/>
      <c r="F751" s="2"/>
      <c r="G751" s="2"/>
      <c r="P751" s="4"/>
      <c r="W751" s="5"/>
      <c r="X751" s="5"/>
      <c r="Y751" s="5"/>
      <c r="Z751" s="5"/>
      <c r="AA751" s="5"/>
    </row>
    <row r="752" spans="1:27" ht="15.75" customHeight="1" x14ac:dyDescent="0.25">
      <c r="A752" s="1"/>
      <c r="B752" s="1"/>
      <c r="C752" s="1"/>
      <c r="D752" s="1"/>
      <c r="E752" s="1"/>
      <c r="F752" s="2"/>
      <c r="G752" s="2"/>
      <c r="P752" s="4"/>
      <c r="W752" s="5"/>
      <c r="X752" s="5"/>
      <c r="Y752" s="5"/>
      <c r="Z752" s="5"/>
      <c r="AA752" s="5"/>
    </row>
    <row r="753" spans="1:27" ht="15.75" customHeight="1" x14ac:dyDescent="0.25">
      <c r="A753" s="1"/>
      <c r="B753" s="1"/>
      <c r="C753" s="1"/>
      <c r="D753" s="1"/>
      <c r="E753" s="1"/>
      <c r="F753" s="2"/>
      <c r="G753" s="2"/>
      <c r="P753" s="4"/>
      <c r="W753" s="5"/>
      <c r="X753" s="5"/>
      <c r="Y753" s="5"/>
      <c r="Z753" s="5"/>
      <c r="AA753" s="5"/>
    </row>
    <row r="754" spans="1:27" ht="15.75" customHeight="1" x14ac:dyDescent="0.25">
      <c r="A754" s="1"/>
      <c r="B754" s="1"/>
      <c r="C754" s="1"/>
      <c r="D754" s="1"/>
      <c r="E754" s="1"/>
      <c r="F754" s="2"/>
      <c r="G754" s="2"/>
      <c r="P754" s="4"/>
      <c r="W754" s="5"/>
      <c r="X754" s="5"/>
      <c r="Y754" s="5"/>
      <c r="Z754" s="5"/>
      <c r="AA754" s="5"/>
    </row>
    <row r="755" spans="1:27" ht="15.75" customHeight="1" x14ac:dyDescent="0.25">
      <c r="A755" s="1"/>
      <c r="B755" s="1"/>
      <c r="C755" s="1"/>
      <c r="D755" s="1"/>
      <c r="E755" s="1"/>
      <c r="F755" s="2"/>
      <c r="G755" s="2"/>
      <c r="P755" s="4"/>
      <c r="W755" s="5"/>
      <c r="X755" s="5"/>
      <c r="Y755" s="5"/>
      <c r="Z755" s="5"/>
      <c r="AA755" s="5"/>
    </row>
    <row r="756" spans="1:27" ht="15.75" customHeight="1" x14ac:dyDescent="0.25">
      <c r="A756" s="1"/>
      <c r="B756" s="1"/>
      <c r="C756" s="1"/>
      <c r="D756" s="1"/>
      <c r="E756" s="1"/>
      <c r="F756" s="2"/>
      <c r="G756" s="2"/>
      <c r="P756" s="4"/>
      <c r="W756" s="5"/>
      <c r="X756" s="5"/>
      <c r="Y756" s="5"/>
      <c r="Z756" s="5"/>
      <c r="AA756" s="5"/>
    </row>
    <row r="757" spans="1:27" ht="15.75" customHeight="1" x14ac:dyDescent="0.25">
      <c r="A757" s="1"/>
      <c r="B757" s="1"/>
      <c r="C757" s="1"/>
      <c r="D757" s="1"/>
      <c r="E757" s="1"/>
      <c r="F757" s="2"/>
      <c r="G757" s="2"/>
      <c r="P757" s="4"/>
      <c r="W757" s="5"/>
      <c r="X757" s="5"/>
      <c r="Y757" s="5"/>
      <c r="Z757" s="5"/>
      <c r="AA757" s="5"/>
    </row>
    <row r="758" spans="1:27" ht="15.75" customHeight="1" x14ac:dyDescent="0.25">
      <c r="A758" s="1"/>
      <c r="B758" s="1"/>
      <c r="C758" s="1"/>
      <c r="D758" s="1"/>
      <c r="E758" s="1"/>
      <c r="F758" s="2"/>
      <c r="G758" s="2"/>
      <c r="P758" s="4"/>
      <c r="W758" s="5"/>
      <c r="X758" s="5"/>
      <c r="Y758" s="5"/>
      <c r="Z758" s="5"/>
      <c r="AA758" s="5"/>
    </row>
    <row r="759" spans="1:27" ht="15.75" customHeight="1" x14ac:dyDescent="0.25">
      <c r="A759" s="1"/>
      <c r="B759" s="1"/>
      <c r="C759" s="1"/>
      <c r="D759" s="1"/>
      <c r="E759" s="1"/>
      <c r="F759" s="2"/>
      <c r="G759" s="2"/>
      <c r="P759" s="4"/>
      <c r="W759" s="5"/>
      <c r="X759" s="5"/>
      <c r="Y759" s="5"/>
      <c r="Z759" s="5"/>
      <c r="AA759" s="5"/>
    </row>
    <row r="760" spans="1:27" ht="15.75" customHeight="1" x14ac:dyDescent="0.25">
      <c r="A760" s="1"/>
      <c r="B760" s="1"/>
      <c r="C760" s="1"/>
      <c r="D760" s="1"/>
      <c r="E760" s="1"/>
      <c r="F760" s="2"/>
      <c r="G760" s="2"/>
      <c r="P760" s="4"/>
      <c r="W760" s="5"/>
      <c r="X760" s="5"/>
      <c r="Y760" s="5"/>
      <c r="Z760" s="5"/>
      <c r="AA760" s="5"/>
    </row>
    <row r="761" spans="1:27" ht="15.75" customHeight="1" x14ac:dyDescent="0.25">
      <c r="A761" s="1"/>
      <c r="B761" s="1"/>
      <c r="C761" s="1"/>
      <c r="D761" s="1"/>
      <c r="E761" s="1"/>
      <c r="F761" s="2"/>
      <c r="G761" s="2"/>
      <c r="P761" s="4"/>
      <c r="W761" s="5"/>
      <c r="X761" s="5"/>
      <c r="Y761" s="5"/>
      <c r="Z761" s="5"/>
      <c r="AA761" s="5"/>
    </row>
    <row r="762" spans="1:27" ht="15.75" customHeight="1" x14ac:dyDescent="0.25">
      <c r="A762" s="1"/>
      <c r="B762" s="1"/>
      <c r="C762" s="1"/>
      <c r="D762" s="1"/>
      <c r="E762" s="1"/>
      <c r="F762" s="2"/>
      <c r="G762" s="2"/>
      <c r="P762" s="4"/>
      <c r="W762" s="5"/>
      <c r="X762" s="5"/>
      <c r="Y762" s="5"/>
      <c r="Z762" s="5"/>
      <c r="AA762" s="5"/>
    </row>
    <row r="763" spans="1:27" ht="15.75" customHeight="1" x14ac:dyDescent="0.25">
      <c r="A763" s="1"/>
      <c r="B763" s="1"/>
      <c r="C763" s="1"/>
      <c r="D763" s="1"/>
      <c r="E763" s="1"/>
      <c r="F763" s="2"/>
      <c r="G763" s="2"/>
      <c r="P763" s="4"/>
      <c r="W763" s="5"/>
      <c r="X763" s="5"/>
      <c r="Y763" s="5"/>
      <c r="Z763" s="5"/>
      <c r="AA763" s="5"/>
    </row>
    <row r="764" spans="1:27" ht="15.75" customHeight="1" x14ac:dyDescent="0.25">
      <c r="A764" s="1"/>
      <c r="B764" s="1"/>
      <c r="C764" s="1"/>
      <c r="D764" s="1"/>
      <c r="E764" s="1"/>
      <c r="F764" s="2"/>
      <c r="G764" s="2"/>
      <c r="P764" s="4"/>
      <c r="W764" s="5"/>
      <c r="X764" s="5"/>
      <c r="Y764" s="5"/>
      <c r="Z764" s="5"/>
      <c r="AA764" s="5"/>
    </row>
    <row r="765" spans="1:27" ht="15.75" customHeight="1" x14ac:dyDescent="0.25">
      <c r="A765" s="1"/>
      <c r="B765" s="1"/>
      <c r="C765" s="1"/>
      <c r="D765" s="1"/>
      <c r="E765" s="1"/>
      <c r="F765" s="2"/>
      <c r="G765" s="2"/>
      <c r="P765" s="4"/>
      <c r="W765" s="5"/>
      <c r="X765" s="5"/>
      <c r="Y765" s="5"/>
      <c r="Z765" s="5"/>
      <c r="AA765" s="5"/>
    </row>
    <row r="766" spans="1:27" ht="15.75" customHeight="1" x14ac:dyDescent="0.25">
      <c r="A766" s="1"/>
      <c r="B766" s="1"/>
      <c r="C766" s="1"/>
      <c r="D766" s="1"/>
      <c r="E766" s="1"/>
      <c r="F766" s="2"/>
      <c r="G766" s="2"/>
      <c r="P766" s="4"/>
      <c r="W766" s="5"/>
      <c r="X766" s="5"/>
      <c r="Y766" s="5"/>
      <c r="Z766" s="5"/>
      <c r="AA766" s="5"/>
    </row>
    <row r="767" spans="1:27" ht="15.75" customHeight="1" x14ac:dyDescent="0.25">
      <c r="A767" s="1"/>
      <c r="B767" s="1"/>
      <c r="C767" s="1"/>
      <c r="D767" s="1"/>
      <c r="E767" s="1"/>
      <c r="F767" s="2"/>
      <c r="G767" s="2"/>
      <c r="P767" s="4"/>
      <c r="W767" s="5"/>
      <c r="X767" s="5"/>
      <c r="Y767" s="5"/>
      <c r="Z767" s="5"/>
      <c r="AA767" s="5"/>
    </row>
    <row r="768" spans="1:27" ht="15.75" customHeight="1" x14ac:dyDescent="0.25">
      <c r="A768" s="1"/>
      <c r="B768" s="1"/>
      <c r="C768" s="1"/>
      <c r="D768" s="1"/>
      <c r="E768" s="1"/>
      <c r="F768" s="2"/>
      <c r="G768" s="2"/>
      <c r="P768" s="4"/>
      <c r="W768" s="5"/>
      <c r="X768" s="5"/>
      <c r="Y768" s="5"/>
      <c r="Z768" s="5"/>
      <c r="AA768" s="5"/>
    </row>
    <row r="769" spans="1:27" ht="15.75" customHeight="1" x14ac:dyDescent="0.25">
      <c r="A769" s="1"/>
      <c r="B769" s="1"/>
      <c r="C769" s="1"/>
      <c r="D769" s="1"/>
      <c r="E769" s="1"/>
      <c r="F769" s="2"/>
      <c r="G769" s="2"/>
      <c r="P769" s="4"/>
      <c r="W769" s="5"/>
      <c r="X769" s="5"/>
      <c r="Y769" s="5"/>
      <c r="Z769" s="5"/>
      <c r="AA769" s="5"/>
    </row>
    <row r="770" spans="1:27" ht="15.75" customHeight="1" x14ac:dyDescent="0.25">
      <c r="A770" s="1"/>
      <c r="B770" s="1"/>
      <c r="C770" s="1"/>
      <c r="D770" s="1"/>
      <c r="E770" s="1"/>
      <c r="F770" s="2"/>
      <c r="G770" s="2"/>
      <c r="P770" s="4"/>
      <c r="W770" s="5"/>
      <c r="X770" s="5"/>
      <c r="Y770" s="5"/>
      <c r="Z770" s="5"/>
      <c r="AA770" s="5"/>
    </row>
    <row r="771" spans="1:27" ht="15.75" customHeight="1" x14ac:dyDescent="0.25">
      <c r="A771" s="1"/>
      <c r="B771" s="1"/>
      <c r="C771" s="1"/>
      <c r="D771" s="1"/>
      <c r="E771" s="1"/>
      <c r="F771" s="2"/>
      <c r="G771" s="2"/>
      <c r="P771" s="4"/>
      <c r="W771" s="5"/>
      <c r="X771" s="5"/>
      <c r="Y771" s="5"/>
      <c r="Z771" s="5"/>
      <c r="AA771" s="5"/>
    </row>
    <row r="772" spans="1:27" ht="15.75" customHeight="1" x14ac:dyDescent="0.25">
      <c r="A772" s="1"/>
      <c r="B772" s="1"/>
      <c r="C772" s="1"/>
      <c r="D772" s="1"/>
      <c r="E772" s="1"/>
      <c r="F772" s="2"/>
      <c r="G772" s="2"/>
      <c r="P772" s="4"/>
      <c r="W772" s="5"/>
      <c r="X772" s="5"/>
      <c r="Y772" s="5"/>
      <c r="Z772" s="5"/>
      <c r="AA772" s="5"/>
    </row>
    <row r="773" spans="1:27" ht="15.75" customHeight="1" x14ac:dyDescent="0.25">
      <c r="A773" s="1"/>
      <c r="B773" s="1"/>
      <c r="C773" s="1"/>
      <c r="D773" s="1"/>
      <c r="E773" s="1"/>
      <c r="F773" s="2"/>
      <c r="G773" s="2"/>
      <c r="P773" s="4"/>
      <c r="W773" s="5"/>
      <c r="X773" s="5"/>
      <c r="Y773" s="5"/>
      <c r="Z773" s="5"/>
      <c r="AA773" s="5"/>
    </row>
    <row r="774" spans="1:27" ht="15.75" customHeight="1" x14ac:dyDescent="0.25">
      <c r="A774" s="1"/>
      <c r="B774" s="1"/>
      <c r="C774" s="1"/>
      <c r="D774" s="1"/>
      <c r="E774" s="1"/>
      <c r="F774" s="2"/>
      <c r="G774" s="2"/>
      <c r="P774" s="4"/>
      <c r="W774" s="5"/>
      <c r="X774" s="5"/>
      <c r="Y774" s="5"/>
      <c r="Z774" s="5"/>
      <c r="AA774" s="5"/>
    </row>
    <row r="775" spans="1:27" ht="15.75" customHeight="1" x14ac:dyDescent="0.25">
      <c r="A775" s="1"/>
      <c r="B775" s="1"/>
      <c r="C775" s="1"/>
      <c r="D775" s="1"/>
      <c r="E775" s="1"/>
      <c r="F775" s="2"/>
      <c r="G775" s="2"/>
      <c r="P775" s="4"/>
      <c r="W775" s="5"/>
      <c r="X775" s="5"/>
      <c r="Y775" s="5"/>
      <c r="Z775" s="5"/>
      <c r="AA775" s="5"/>
    </row>
    <row r="776" spans="1:27" ht="15.75" customHeight="1" x14ac:dyDescent="0.25">
      <c r="A776" s="1"/>
      <c r="B776" s="1"/>
      <c r="C776" s="1"/>
      <c r="D776" s="1"/>
      <c r="E776" s="1"/>
      <c r="F776" s="2"/>
      <c r="G776" s="2"/>
      <c r="P776" s="4"/>
      <c r="W776" s="5"/>
      <c r="X776" s="5"/>
      <c r="Y776" s="5"/>
      <c r="Z776" s="5"/>
      <c r="AA776" s="5"/>
    </row>
    <row r="777" spans="1:27" ht="15.75" customHeight="1" x14ac:dyDescent="0.25">
      <c r="A777" s="1"/>
      <c r="B777" s="1"/>
      <c r="C777" s="1"/>
      <c r="D777" s="1"/>
      <c r="E777" s="1"/>
      <c r="F777" s="2"/>
      <c r="G777" s="2"/>
      <c r="P777" s="4"/>
      <c r="W777" s="5"/>
      <c r="X777" s="5"/>
      <c r="Y777" s="5"/>
      <c r="Z777" s="5"/>
      <c r="AA777" s="5"/>
    </row>
    <row r="778" spans="1:27" ht="15.75" customHeight="1" x14ac:dyDescent="0.25">
      <c r="A778" s="1"/>
      <c r="B778" s="1"/>
      <c r="C778" s="1"/>
      <c r="D778" s="1"/>
      <c r="E778" s="1"/>
      <c r="F778" s="2"/>
      <c r="G778" s="2"/>
      <c r="P778" s="4"/>
      <c r="W778" s="5"/>
      <c r="X778" s="5"/>
      <c r="Y778" s="5"/>
      <c r="Z778" s="5"/>
      <c r="AA778" s="5"/>
    </row>
    <row r="779" spans="1:27" ht="15.75" customHeight="1" x14ac:dyDescent="0.25">
      <c r="A779" s="1"/>
      <c r="B779" s="1"/>
      <c r="C779" s="1"/>
      <c r="D779" s="1"/>
      <c r="E779" s="1"/>
      <c r="F779" s="2"/>
      <c r="G779" s="2"/>
      <c r="P779" s="4"/>
      <c r="W779" s="5"/>
      <c r="X779" s="5"/>
      <c r="Y779" s="5"/>
      <c r="Z779" s="5"/>
      <c r="AA779" s="5"/>
    </row>
    <row r="780" spans="1:27" ht="15.75" customHeight="1" x14ac:dyDescent="0.25">
      <c r="A780" s="1"/>
      <c r="B780" s="1"/>
      <c r="C780" s="1"/>
      <c r="D780" s="1"/>
      <c r="E780" s="1"/>
      <c r="F780" s="2"/>
      <c r="G780" s="2"/>
      <c r="P780" s="4"/>
      <c r="W780" s="5"/>
      <c r="X780" s="5"/>
      <c r="Y780" s="5"/>
      <c r="Z780" s="5"/>
      <c r="AA780" s="5"/>
    </row>
    <row r="781" spans="1:27" ht="15.75" customHeight="1" x14ac:dyDescent="0.25">
      <c r="A781" s="1"/>
      <c r="B781" s="1"/>
      <c r="C781" s="1"/>
      <c r="D781" s="1"/>
      <c r="E781" s="1"/>
      <c r="F781" s="2"/>
      <c r="G781" s="2"/>
      <c r="P781" s="4"/>
      <c r="W781" s="5"/>
      <c r="X781" s="5"/>
      <c r="Y781" s="5"/>
      <c r="Z781" s="5"/>
      <c r="AA781" s="5"/>
    </row>
    <row r="782" spans="1:27" ht="15.75" customHeight="1" x14ac:dyDescent="0.25">
      <c r="A782" s="1"/>
      <c r="B782" s="1"/>
      <c r="C782" s="1"/>
      <c r="D782" s="1"/>
      <c r="E782" s="1"/>
      <c r="F782" s="2"/>
      <c r="G782" s="2"/>
      <c r="P782" s="4"/>
      <c r="W782" s="5"/>
      <c r="X782" s="5"/>
      <c r="Y782" s="5"/>
      <c r="Z782" s="5"/>
      <c r="AA782" s="5"/>
    </row>
    <row r="783" spans="1:27" ht="15.75" customHeight="1" x14ac:dyDescent="0.25">
      <c r="A783" s="1"/>
      <c r="B783" s="1"/>
      <c r="C783" s="1"/>
      <c r="D783" s="1"/>
      <c r="E783" s="1"/>
      <c r="F783" s="2"/>
      <c r="G783" s="2"/>
      <c r="P783" s="4"/>
      <c r="W783" s="5"/>
      <c r="X783" s="5"/>
      <c r="Y783" s="5"/>
      <c r="Z783" s="5"/>
      <c r="AA783" s="5"/>
    </row>
    <row r="784" spans="1:27" ht="15.75" customHeight="1" x14ac:dyDescent="0.25">
      <c r="A784" s="1"/>
      <c r="B784" s="1"/>
      <c r="C784" s="1"/>
      <c r="D784" s="1"/>
      <c r="E784" s="1"/>
      <c r="F784" s="2"/>
      <c r="G784" s="2"/>
      <c r="P784" s="4"/>
      <c r="W784" s="5"/>
      <c r="X784" s="5"/>
      <c r="Y784" s="5"/>
      <c r="Z784" s="5"/>
      <c r="AA784" s="5"/>
    </row>
    <row r="785" spans="1:27" ht="15.75" customHeight="1" x14ac:dyDescent="0.25">
      <c r="A785" s="1"/>
      <c r="B785" s="1"/>
      <c r="C785" s="1"/>
      <c r="D785" s="1"/>
      <c r="E785" s="1"/>
      <c r="F785" s="2"/>
      <c r="G785" s="2"/>
      <c r="P785" s="4"/>
      <c r="W785" s="5"/>
      <c r="X785" s="5"/>
      <c r="Y785" s="5"/>
      <c r="Z785" s="5"/>
      <c r="AA785" s="5"/>
    </row>
    <row r="786" spans="1:27" ht="15.75" customHeight="1" x14ac:dyDescent="0.25">
      <c r="A786" s="1"/>
      <c r="B786" s="1"/>
      <c r="C786" s="1"/>
      <c r="D786" s="1"/>
      <c r="E786" s="1"/>
      <c r="F786" s="2"/>
      <c r="G786" s="2"/>
      <c r="P786" s="4"/>
      <c r="W786" s="5"/>
      <c r="X786" s="5"/>
      <c r="Y786" s="5"/>
      <c r="Z786" s="5"/>
      <c r="AA786" s="5"/>
    </row>
    <row r="787" spans="1:27" ht="15.75" customHeight="1" x14ac:dyDescent="0.25">
      <c r="A787" s="1"/>
      <c r="B787" s="1"/>
      <c r="C787" s="1"/>
      <c r="D787" s="1"/>
      <c r="E787" s="1"/>
      <c r="F787" s="2"/>
      <c r="G787" s="2"/>
      <c r="P787" s="4"/>
      <c r="W787" s="5"/>
      <c r="X787" s="5"/>
      <c r="Y787" s="5"/>
      <c r="Z787" s="5"/>
      <c r="AA787" s="5"/>
    </row>
    <row r="788" spans="1:27" ht="15.75" customHeight="1" x14ac:dyDescent="0.25">
      <c r="A788" s="1"/>
      <c r="B788" s="1"/>
      <c r="C788" s="1"/>
      <c r="D788" s="1"/>
      <c r="E788" s="1"/>
      <c r="F788" s="2"/>
      <c r="G788" s="2"/>
      <c r="P788" s="4"/>
      <c r="W788" s="5"/>
      <c r="X788" s="5"/>
      <c r="Y788" s="5"/>
      <c r="Z788" s="5"/>
      <c r="AA788" s="5"/>
    </row>
    <row r="789" spans="1:27" ht="15.75" customHeight="1" x14ac:dyDescent="0.25">
      <c r="A789" s="1"/>
      <c r="B789" s="1"/>
      <c r="C789" s="1"/>
      <c r="D789" s="1"/>
      <c r="E789" s="1"/>
      <c r="F789" s="2"/>
      <c r="G789" s="2"/>
      <c r="P789" s="4"/>
      <c r="W789" s="5"/>
      <c r="X789" s="5"/>
      <c r="Y789" s="5"/>
      <c r="Z789" s="5"/>
      <c r="AA789" s="5"/>
    </row>
    <row r="790" spans="1:27" ht="15.75" customHeight="1" x14ac:dyDescent="0.25">
      <c r="A790" s="1"/>
      <c r="B790" s="1"/>
      <c r="C790" s="1"/>
      <c r="D790" s="1"/>
      <c r="E790" s="1"/>
      <c r="F790" s="2"/>
      <c r="G790" s="2"/>
      <c r="P790" s="4"/>
      <c r="W790" s="5"/>
      <c r="X790" s="5"/>
      <c r="Y790" s="5"/>
      <c r="Z790" s="5"/>
      <c r="AA790" s="5"/>
    </row>
    <row r="791" spans="1:27" ht="15.75" customHeight="1" x14ac:dyDescent="0.25">
      <c r="A791" s="1"/>
      <c r="B791" s="1"/>
      <c r="C791" s="1"/>
      <c r="D791" s="1"/>
      <c r="E791" s="1"/>
      <c r="F791" s="2"/>
      <c r="G791" s="2"/>
      <c r="P791" s="4"/>
      <c r="W791" s="5"/>
      <c r="X791" s="5"/>
      <c r="Y791" s="5"/>
      <c r="Z791" s="5"/>
      <c r="AA791" s="5"/>
    </row>
    <row r="792" spans="1:27" ht="15.75" customHeight="1" x14ac:dyDescent="0.25">
      <c r="A792" s="1"/>
      <c r="B792" s="1"/>
      <c r="C792" s="1"/>
      <c r="D792" s="1"/>
      <c r="E792" s="1"/>
      <c r="F792" s="2"/>
      <c r="G792" s="2"/>
      <c r="P792" s="4"/>
      <c r="W792" s="5"/>
      <c r="X792" s="5"/>
      <c r="Y792" s="5"/>
      <c r="Z792" s="5"/>
      <c r="AA792" s="5"/>
    </row>
    <row r="793" spans="1:27" ht="15.75" customHeight="1" x14ac:dyDescent="0.25">
      <c r="A793" s="1"/>
      <c r="B793" s="1"/>
      <c r="C793" s="1"/>
      <c r="D793" s="1"/>
      <c r="E793" s="1"/>
      <c r="F793" s="2"/>
      <c r="G793" s="2"/>
      <c r="P793" s="4"/>
      <c r="W793" s="5"/>
      <c r="X793" s="5"/>
      <c r="Y793" s="5"/>
      <c r="Z793" s="5"/>
      <c r="AA793" s="5"/>
    </row>
    <row r="794" spans="1:27" ht="15.75" customHeight="1" x14ac:dyDescent="0.25">
      <c r="A794" s="1"/>
      <c r="B794" s="1"/>
      <c r="C794" s="1"/>
      <c r="D794" s="1"/>
      <c r="E794" s="1"/>
      <c r="F794" s="2"/>
      <c r="G794" s="2"/>
      <c r="P794" s="4"/>
      <c r="W794" s="5"/>
      <c r="X794" s="5"/>
      <c r="Y794" s="5"/>
      <c r="Z794" s="5"/>
      <c r="AA794" s="5"/>
    </row>
    <row r="795" spans="1:27" ht="15.75" customHeight="1" x14ac:dyDescent="0.25">
      <c r="A795" s="1"/>
      <c r="B795" s="1"/>
      <c r="C795" s="1"/>
      <c r="D795" s="1"/>
      <c r="E795" s="1"/>
      <c r="F795" s="2"/>
      <c r="G795" s="2"/>
      <c r="P795" s="4"/>
      <c r="W795" s="5"/>
      <c r="X795" s="5"/>
      <c r="Y795" s="5"/>
      <c r="Z795" s="5"/>
      <c r="AA795" s="5"/>
    </row>
    <row r="796" spans="1:27" ht="15.75" customHeight="1" x14ac:dyDescent="0.25">
      <c r="A796" s="1"/>
      <c r="B796" s="1"/>
      <c r="C796" s="1"/>
      <c r="D796" s="1"/>
      <c r="E796" s="1"/>
      <c r="F796" s="2"/>
      <c r="G796" s="2"/>
      <c r="P796" s="4"/>
      <c r="W796" s="5"/>
      <c r="X796" s="5"/>
      <c r="Y796" s="5"/>
      <c r="Z796" s="5"/>
      <c r="AA796" s="5"/>
    </row>
    <row r="797" spans="1:27" ht="15.75" customHeight="1" x14ac:dyDescent="0.25">
      <c r="A797" s="1"/>
      <c r="B797" s="1"/>
      <c r="C797" s="1"/>
      <c r="D797" s="1"/>
      <c r="E797" s="1"/>
      <c r="F797" s="2"/>
      <c r="G797" s="2"/>
      <c r="P797" s="4"/>
      <c r="W797" s="5"/>
      <c r="X797" s="5"/>
      <c r="Y797" s="5"/>
      <c r="Z797" s="5"/>
      <c r="AA797" s="5"/>
    </row>
    <row r="798" spans="1:27" ht="15.75" customHeight="1" x14ac:dyDescent="0.25">
      <c r="A798" s="1"/>
      <c r="B798" s="1"/>
      <c r="C798" s="1"/>
      <c r="D798" s="1"/>
      <c r="E798" s="1"/>
      <c r="F798" s="2"/>
      <c r="G798" s="2"/>
      <c r="P798" s="4"/>
      <c r="W798" s="5"/>
      <c r="X798" s="5"/>
      <c r="Y798" s="5"/>
      <c r="Z798" s="5"/>
      <c r="AA798" s="5"/>
    </row>
    <row r="799" spans="1:27" ht="15.75" customHeight="1" x14ac:dyDescent="0.25">
      <c r="A799" s="1"/>
      <c r="B799" s="1"/>
      <c r="C799" s="1"/>
      <c r="D799" s="1"/>
      <c r="E799" s="1"/>
      <c r="F799" s="2"/>
      <c r="G799" s="2"/>
      <c r="P799" s="4"/>
      <c r="W799" s="5"/>
      <c r="X799" s="5"/>
      <c r="Y799" s="5"/>
      <c r="Z799" s="5"/>
      <c r="AA799" s="5"/>
    </row>
    <row r="800" spans="1:27" ht="15.75" customHeight="1" x14ac:dyDescent="0.25">
      <c r="A800" s="1"/>
      <c r="B800" s="1"/>
      <c r="C800" s="1"/>
      <c r="D800" s="1"/>
      <c r="E800" s="1"/>
      <c r="F800" s="2"/>
      <c r="G800" s="2"/>
      <c r="P800" s="4"/>
      <c r="W800" s="5"/>
      <c r="X800" s="5"/>
      <c r="Y800" s="5"/>
      <c r="Z800" s="5"/>
      <c r="AA800" s="5"/>
    </row>
    <row r="801" spans="1:27" ht="15.75" customHeight="1" x14ac:dyDescent="0.25">
      <c r="A801" s="1"/>
      <c r="B801" s="1"/>
      <c r="C801" s="1"/>
      <c r="D801" s="1"/>
      <c r="E801" s="1"/>
      <c r="F801" s="2"/>
      <c r="G801" s="2"/>
      <c r="P801" s="4"/>
      <c r="W801" s="5"/>
      <c r="X801" s="5"/>
      <c r="Y801" s="5"/>
      <c r="Z801" s="5"/>
      <c r="AA801" s="5"/>
    </row>
    <row r="802" spans="1:27" ht="15.75" customHeight="1" x14ac:dyDescent="0.25">
      <c r="A802" s="1"/>
      <c r="B802" s="1"/>
      <c r="C802" s="1"/>
      <c r="D802" s="1"/>
      <c r="E802" s="1"/>
      <c r="F802" s="2"/>
      <c r="G802" s="2"/>
      <c r="P802" s="4"/>
      <c r="W802" s="5"/>
      <c r="X802" s="5"/>
      <c r="Y802" s="5"/>
      <c r="Z802" s="5"/>
      <c r="AA802" s="5"/>
    </row>
    <row r="803" spans="1:27" ht="15.75" customHeight="1" x14ac:dyDescent="0.25">
      <c r="A803" s="1"/>
      <c r="B803" s="1"/>
      <c r="C803" s="1"/>
      <c r="D803" s="1"/>
      <c r="E803" s="1"/>
      <c r="F803" s="2"/>
      <c r="G803" s="2"/>
      <c r="P803" s="4"/>
      <c r="W803" s="5"/>
      <c r="X803" s="5"/>
      <c r="Y803" s="5"/>
      <c r="Z803" s="5"/>
      <c r="AA803" s="5"/>
    </row>
    <row r="804" spans="1:27" ht="15.75" customHeight="1" x14ac:dyDescent="0.25">
      <c r="A804" s="1"/>
      <c r="B804" s="1"/>
      <c r="C804" s="1"/>
      <c r="D804" s="1"/>
      <c r="E804" s="1"/>
      <c r="F804" s="2"/>
      <c r="G804" s="2"/>
      <c r="P804" s="4"/>
      <c r="W804" s="5"/>
      <c r="X804" s="5"/>
      <c r="Y804" s="5"/>
      <c r="Z804" s="5"/>
      <c r="AA804" s="5"/>
    </row>
    <row r="805" spans="1:27" ht="15.75" customHeight="1" x14ac:dyDescent="0.25">
      <c r="A805" s="1"/>
      <c r="B805" s="1"/>
      <c r="C805" s="1"/>
      <c r="D805" s="1"/>
      <c r="E805" s="1"/>
      <c r="F805" s="2"/>
      <c r="G805" s="2"/>
      <c r="P805" s="4"/>
      <c r="W805" s="5"/>
      <c r="X805" s="5"/>
      <c r="Y805" s="5"/>
      <c r="Z805" s="5"/>
      <c r="AA805" s="5"/>
    </row>
    <row r="806" spans="1:27" ht="15.75" customHeight="1" x14ac:dyDescent="0.25">
      <c r="A806" s="1"/>
      <c r="B806" s="1"/>
      <c r="C806" s="1"/>
      <c r="D806" s="1"/>
      <c r="E806" s="1"/>
      <c r="F806" s="2"/>
      <c r="G806" s="2"/>
      <c r="P806" s="4"/>
      <c r="W806" s="5"/>
      <c r="X806" s="5"/>
      <c r="Y806" s="5"/>
      <c r="Z806" s="5"/>
      <c r="AA806" s="5"/>
    </row>
    <row r="807" spans="1:27" ht="15.75" customHeight="1" x14ac:dyDescent="0.25">
      <c r="A807" s="1"/>
      <c r="B807" s="1"/>
      <c r="C807" s="1"/>
      <c r="D807" s="1"/>
      <c r="E807" s="1"/>
      <c r="F807" s="2"/>
      <c r="G807" s="2"/>
      <c r="P807" s="4"/>
      <c r="W807" s="5"/>
      <c r="X807" s="5"/>
      <c r="Y807" s="5"/>
      <c r="Z807" s="5"/>
      <c r="AA807" s="5"/>
    </row>
    <row r="808" spans="1:27" ht="15.75" customHeight="1" x14ac:dyDescent="0.25">
      <c r="A808" s="1"/>
      <c r="B808" s="1"/>
      <c r="C808" s="1"/>
      <c r="D808" s="1"/>
      <c r="E808" s="1"/>
      <c r="F808" s="2"/>
      <c r="G808" s="2"/>
      <c r="P808" s="4"/>
      <c r="W808" s="5"/>
      <c r="X808" s="5"/>
      <c r="Y808" s="5"/>
      <c r="Z808" s="5"/>
      <c r="AA808" s="5"/>
    </row>
    <row r="809" spans="1:27" ht="15.75" customHeight="1" x14ac:dyDescent="0.25">
      <c r="A809" s="1"/>
      <c r="B809" s="1"/>
      <c r="C809" s="1"/>
      <c r="D809" s="1"/>
      <c r="E809" s="1"/>
      <c r="F809" s="2"/>
      <c r="G809" s="2"/>
      <c r="P809" s="4"/>
      <c r="W809" s="5"/>
      <c r="X809" s="5"/>
      <c r="Y809" s="5"/>
      <c r="Z809" s="5"/>
      <c r="AA809" s="5"/>
    </row>
    <row r="810" spans="1:27" ht="15.75" customHeight="1" x14ac:dyDescent="0.25">
      <c r="A810" s="1"/>
      <c r="B810" s="1"/>
      <c r="C810" s="1"/>
      <c r="D810" s="1"/>
      <c r="E810" s="1"/>
      <c r="F810" s="2"/>
      <c r="G810" s="2"/>
      <c r="P810" s="4"/>
      <c r="W810" s="5"/>
      <c r="X810" s="5"/>
      <c r="Y810" s="5"/>
      <c r="Z810" s="5"/>
      <c r="AA810" s="5"/>
    </row>
    <row r="811" spans="1:27" ht="15.75" customHeight="1" x14ac:dyDescent="0.25">
      <c r="A811" s="1"/>
      <c r="B811" s="1"/>
      <c r="C811" s="1"/>
      <c r="D811" s="1"/>
      <c r="E811" s="1"/>
      <c r="F811" s="2"/>
      <c r="G811" s="2"/>
      <c r="P811" s="4"/>
      <c r="W811" s="5"/>
      <c r="X811" s="5"/>
      <c r="Y811" s="5"/>
      <c r="Z811" s="5"/>
      <c r="AA811" s="5"/>
    </row>
    <row r="812" spans="1:27" ht="15.75" customHeight="1" x14ac:dyDescent="0.25">
      <c r="A812" s="1"/>
      <c r="B812" s="1"/>
      <c r="C812" s="1"/>
      <c r="D812" s="1"/>
      <c r="E812" s="1"/>
      <c r="F812" s="2"/>
      <c r="G812" s="2"/>
      <c r="P812" s="4"/>
      <c r="W812" s="5"/>
      <c r="X812" s="5"/>
      <c r="Y812" s="5"/>
      <c r="Z812" s="5"/>
      <c r="AA812" s="5"/>
    </row>
    <row r="813" spans="1:27" ht="15.75" customHeight="1" x14ac:dyDescent="0.25">
      <c r="A813" s="1"/>
      <c r="B813" s="1"/>
      <c r="C813" s="1"/>
      <c r="D813" s="1"/>
      <c r="E813" s="1"/>
      <c r="F813" s="2"/>
      <c r="G813" s="2"/>
      <c r="P813" s="4"/>
      <c r="W813" s="5"/>
      <c r="X813" s="5"/>
      <c r="Y813" s="5"/>
      <c r="Z813" s="5"/>
      <c r="AA813" s="5"/>
    </row>
    <row r="814" spans="1:27" ht="15.75" customHeight="1" x14ac:dyDescent="0.25">
      <c r="A814" s="1"/>
      <c r="B814" s="1"/>
      <c r="C814" s="1"/>
      <c r="D814" s="1"/>
      <c r="E814" s="1"/>
      <c r="F814" s="2"/>
      <c r="G814" s="2"/>
      <c r="P814" s="4"/>
      <c r="W814" s="5"/>
      <c r="X814" s="5"/>
      <c r="Y814" s="5"/>
      <c r="Z814" s="5"/>
      <c r="AA814" s="5"/>
    </row>
    <row r="815" spans="1:27" ht="15.75" customHeight="1" x14ac:dyDescent="0.25">
      <c r="A815" s="1"/>
      <c r="B815" s="1"/>
      <c r="C815" s="1"/>
      <c r="D815" s="1"/>
      <c r="E815" s="1"/>
      <c r="F815" s="2"/>
      <c r="G815" s="2"/>
      <c r="P815" s="4"/>
      <c r="W815" s="5"/>
      <c r="X815" s="5"/>
      <c r="Y815" s="5"/>
      <c r="Z815" s="5"/>
      <c r="AA815" s="5"/>
    </row>
    <row r="816" spans="1:27" ht="15.75" customHeight="1" x14ac:dyDescent="0.25">
      <c r="A816" s="1"/>
      <c r="B816" s="1"/>
      <c r="C816" s="1"/>
      <c r="D816" s="1"/>
      <c r="E816" s="1"/>
      <c r="F816" s="2"/>
      <c r="G816" s="2"/>
      <c r="P816" s="4"/>
      <c r="W816" s="5"/>
      <c r="X816" s="5"/>
      <c r="Y816" s="5"/>
      <c r="Z816" s="5"/>
      <c r="AA816" s="5"/>
    </row>
    <row r="817" spans="1:27" ht="15.75" customHeight="1" x14ac:dyDescent="0.25">
      <c r="A817" s="1"/>
      <c r="B817" s="1"/>
      <c r="C817" s="1"/>
      <c r="D817" s="1"/>
      <c r="E817" s="1"/>
      <c r="F817" s="2"/>
      <c r="G817" s="2"/>
      <c r="P817" s="4"/>
      <c r="W817" s="5"/>
      <c r="X817" s="5"/>
      <c r="Y817" s="5"/>
      <c r="Z817" s="5"/>
      <c r="AA817" s="5"/>
    </row>
    <row r="818" spans="1:27" ht="15.75" customHeight="1" x14ac:dyDescent="0.25">
      <c r="A818" s="1"/>
      <c r="B818" s="1"/>
      <c r="C818" s="1"/>
      <c r="D818" s="1"/>
      <c r="E818" s="1"/>
      <c r="F818" s="2"/>
      <c r="G818" s="2"/>
      <c r="P818" s="4"/>
      <c r="W818" s="5"/>
      <c r="X818" s="5"/>
      <c r="Y818" s="5"/>
      <c r="Z818" s="5"/>
      <c r="AA818" s="5"/>
    </row>
    <row r="819" spans="1:27" ht="15.75" customHeight="1" x14ac:dyDescent="0.25">
      <c r="A819" s="1"/>
      <c r="B819" s="1"/>
      <c r="C819" s="1"/>
      <c r="D819" s="1"/>
      <c r="E819" s="1"/>
      <c r="F819" s="2"/>
      <c r="G819" s="2"/>
      <c r="P819" s="4"/>
      <c r="W819" s="5"/>
      <c r="X819" s="5"/>
      <c r="Y819" s="5"/>
      <c r="Z819" s="5"/>
      <c r="AA819" s="5"/>
    </row>
    <row r="820" spans="1:27" ht="15.75" customHeight="1" x14ac:dyDescent="0.25">
      <c r="A820" s="1"/>
      <c r="B820" s="1"/>
      <c r="C820" s="1"/>
      <c r="D820" s="1"/>
      <c r="E820" s="1"/>
      <c r="F820" s="2"/>
      <c r="G820" s="2"/>
      <c r="P820" s="4"/>
      <c r="W820" s="5"/>
      <c r="X820" s="5"/>
      <c r="Y820" s="5"/>
      <c r="Z820" s="5"/>
      <c r="AA820" s="5"/>
    </row>
    <row r="821" spans="1:27" ht="15.75" customHeight="1" x14ac:dyDescent="0.25">
      <c r="A821" s="1"/>
      <c r="B821" s="1"/>
      <c r="C821" s="1"/>
      <c r="D821" s="1"/>
      <c r="E821" s="1"/>
      <c r="F821" s="2"/>
      <c r="G821" s="2"/>
      <c r="P821" s="4"/>
      <c r="W821" s="5"/>
      <c r="X821" s="5"/>
      <c r="Y821" s="5"/>
      <c r="Z821" s="5"/>
      <c r="AA821" s="5"/>
    </row>
    <row r="822" spans="1:27" ht="15.75" customHeight="1" x14ac:dyDescent="0.25">
      <c r="A822" s="1"/>
      <c r="B822" s="1"/>
      <c r="C822" s="1"/>
      <c r="D822" s="1"/>
      <c r="E822" s="1"/>
      <c r="F822" s="2"/>
      <c r="G822" s="2"/>
      <c r="P822" s="4"/>
      <c r="W822" s="5"/>
      <c r="X822" s="5"/>
      <c r="Y822" s="5"/>
      <c r="Z822" s="5"/>
      <c r="AA822" s="5"/>
    </row>
    <row r="823" spans="1:27" ht="15.75" customHeight="1" x14ac:dyDescent="0.25">
      <c r="A823" s="1"/>
      <c r="B823" s="1"/>
      <c r="C823" s="1"/>
      <c r="D823" s="1"/>
      <c r="E823" s="1"/>
      <c r="F823" s="2"/>
      <c r="G823" s="2"/>
      <c r="P823" s="4"/>
      <c r="W823" s="5"/>
      <c r="X823" s="5"/>
      <c r="Y823" s="5"/>
      <c r="Z823" s="5"/>
      <c r="AA823" s="5"/>
    </row>
    <row r="824" spans="1:27" ht="15.75" customHeight="1" x14ac:dyDescent="0.25">
      <c r="A824" s="1"/>
      <c r="B824" s="1"/>
      <c r="C824" s="1"/>
      <c r="D824" s="1"/>
      <c r="E824" s="1"/>
      <c r="F824" s="2"/>
      <c r="G824" s="2"/>
      <c r="P824" s="4"/>
      <c r="W824" s="5"/>
      <c r="X824" s="5"/>
      <c r="Y824" s="5"/>
      <c r="Z824" s="5"/>
      <c r="AA824" s="5"/>
    </row>
    <row r="825" spans="1:27" ht="15.75" customHeight="1" x14ac:dyDescent="0.25">
      <c r="A825" s="1"/>
      <c r="B825" s="1"/>
      <c r="C825" s="1"/>
      <c r="D825" s="1"/>
      <c r="E825" s="1"/>
      <c r="F825" s="2"/>
      <c r="G825" s="2"/>
      <c r="P825" s="4"/>
      <c r="W825" s="5"/>
      <c r="X825" s="5"/>
      <c r="Y825" s="5"/>
      <c r="Z825" s="5"/>
      <c r="AA825" s="5"/>
    </row>
    <row r="826" spans="1:27" ht="15.75" customHeight="1" x14ac:dyDescent="0.25">
      <c r="A826" s="1"/>
      <c r="B826" s="1"/>
      <c r="C826" s="1"/>
      <c r="D826" s="1"/>
      <c r="E826" s="1"/>
      <c r="F826" s="2"/>
      <c r="G826" s="2"/>
      <c r="P826" s="4"/>
      <c r="W826" s="5"/>
      <c r="X826" s="5"/>
      <c r="Y826" s="5"/>
      <c r="Z826" s="5"/>
      <c r="AA826" s="5"/>
    </row>
    <row r="827" spans="1:27" ht="15.75" customHeight="1" x14ac:dyDescent="0.25">
      <c r="A827" s="1"/>
      <c r="B827" s="1"/>
      <c r="C827" s="1"/>
      <c r="D827" s="1"/>
      <c r="E827" s="1"/>
      <c r="F827" s="2"/>
      <c r="G827" s="2"/>
      <c r="P827" s="4"/>
      <c r="W827" s="5"/>
      <c r="X827" s="5"/>
      <c r="Y827" s="5"/>
      <c r="Z827" s="5"/>
      <c r="AA827" s="5"/>
    </row>
    <row r="828" spans="1:27" ht="15.75" customHeight="1" x14ac:dyDescent="0.25">
      <c r="A828" s="1"/>
      <c r="B828" s="1"/>
      <c r="C828" s="1"/>
      <c r="D828" s="1"/>
      <c r="E828" s="1"/>
      <c r="F828" s="2"/>
      <c r="G828" s="2"/>
      <c r="P828" s="4"/>
      <c r="W828" s="5"/>
      <c r="X828" s="5"/>
      <c r="Y828" s="5"/>
      <c r="Z828" s="5"/>
      <c r="AA828" s="5"/>
    </row>
    <row r="829" spans="1:27" ht="15.75" customHeight="1" x14ac:dyDescent="0.25">
      <c r="A829" s="1"/>
      <c r="B829" s="1"/>
      <c r="C829" s="1"/>
      <c r="D829" s="1"/>
      <c r="E829" s="1"/>
      <c r="F829" s="2"/>
      <c r="G829" s="2"/>
      <c r="P829" s="4"/>
      <c r="W829" s="5"/>
      <c r="X829" s="5"/>
      <c r="Y829" s="5"/>
      <c r="Z829" s="5"/>
      <c r="AA829" s="5"/>
    </row>
    <row r="830" spans="1:27" ht="15.75" customHeight="1" x14ac:dyDescent="0.25">
      <c r="A830" s="1"/>
      <c r="B830" s="1"/>
      <c r="C830" s="1"/>
      <c r="D830" s="1"/>
      <c r="E830" s="1"/>
      <c r="F830" s="2"/>
      <c r="G830" s="2"/>
      <c r="P830" s="4"/>
      <c r="W830" s="5"/>
      <c r="X830" s="5"/>
      <c r="Y830" s="5"/>
      <c r="Z830" s="5"/>
      <c r="AA830" s="5"/>
    </row>
    <row r="831" spans="1:27" ht="15.75" customHeight="1" x14ac:dyDescent="0.25">
      <c r="A831" s="1"/>
      <c r="B831" s="1"/>
      <c r="C831" s="1"/>
      <c r="D831" s="1"/>
      <c r="E831" s="1"/>
      <c r="F831" s="2"/>
      <c r="G831" s="2"/>
      <c r="P831" s="4"/>
      <c r="W831" s="5"/>
      <c r="X831" s="5"/>
      <c r="Y831" s="5"/>
      <c r="Z831" s="5"/>
      <c r="AA831" s="5"/>
    </row>
    <row r="832" spans="1:27" ht="15.75" customHeight="1" x14ac:dyDescent="0.25">
      <c r="A832" s="1"/>
      <c r="B832" s="1"/>
      <c r="C832" s="1"/>
      <c r="D832" s="1"/>
      <c r="E832" s="1"/>
      <c r="F832" s="2"/>
      <c r="G832" s="2"/>
      <c r="P832" s="4"/>
      <c r="W832" s="5"/>
      <c r="X832" s="5"/>
      <c r="Y832" s="5"/>
      <c r="Z832" s="5"/>
      <c r="AA832" s="5"/>
    </row>
    <row r="833" spans="1:27" ht="15.75" customHeight="1" x14ac:dyDescent="0.25">
      <c r="A833" s="1"/>
      <c r="B833" s="1"/>
      <c r="C833" s="1"/>
      <c r="D833" s="1"/>
      <c r="E833" s="1"/>
      <c r="F833" s="2"/>
      <c r="G833" s="2"/>
      <c r="P833" s="4"/>
      <c r="W833" s="5"/>
      <c r="X833" s="5"/>
      <c r="Y833" s="5"/>
      <c r="Z833" s="5"/>
      <c r="AA833" s="5"/>
    </row>
    <row r="834" spans="1:27" ht="15.75" customHeight="1" x14ac:dyDescent="0.25">
      <c r="A834" s="1"/>
      <c r="B834" s="1"/>
      <c r="C834" s="1"/>
      <c r="D834" s="1"/>
      <c r="E834" s="1"/>
      <c r="F834" s="2"/>
      <c r="G834" s="2"/>
      <c r="P834" s="4"/>
      <c r="W834" s="5"/>
      <c r="X834" s="5"/>
      <c r="Y834" s="5"/>
      <c r="Z834" s="5"/>
      <c r="AA834" s="5"/>
    </row>
    <row r="835" spans="1:27" ht="15.75" customHeight="1" x14ac:dyDescent="0.25">
      <c r="A835" s="1"/>
      <c r="B835" s="1"/>
      <c r="C835" s="1"/>
      <c r="D835" s="1"/>
      <c r="E835" s="1"/>
      <c r="F835" s="2"/>
      <c r="G835" s="2"/>
      <c r="P835" s="4"/>
      <c r="W835" s="5"/>
      <c r="X835" s="5"/>
      <c r="Y835" s="5"/>
      <c r="Z835" s="5"/>
      <c r="AA835" s="5"/>
    </row>
    <row r="836" spans="1:27" ht="15.75" customHeight="1" x14ac:dyDescent="0.25">
      <c r="A836" s="1"/>
      <c r="B836" s="1"/>
      <c r="C836" s="1"/>
      <c r="D836" s="1"/>
      <c r="E836" s="1"/>
      <c r="F836" s="2"/>
      <c r="G836" s="2"/>
      <c r="P836" s="4"/>
      <c r="W836" s="5"/>
      <c r="X836" s="5"/>
      <c r="Y836" s="5"/>
      <c r="Z836" s="5"/>
      <c r="AA836" s="5"/>
    </row>
    <row r="837" spans="1:27" ht="15.75" customHeight="1" x14ac:dyDescent="0.25">
      <c r="A837" s="1"/>
      <c r="B837" s="1"/>
      <c r="C837" s="1"/>
      <c r="D837" s="1"/>
      <c r="E837" s="1"/>
      <c r="F837" s="2"/>
      <c r="G837" s="2"/>
      <c r="P837" s="4"/>
      <c r="W837" s="5"/>
      <c r="X837" s="5"/>
      <c r="Y837" s="5"/>
      <c r="Z837" s="5"/>
      <c r="AA837" s="5"/>
    </row>
    <row r="838" spans="1:27" ht="15.75" customHeight="1" x14ac:dyDescent="0.25">
      <c r="A838" s="1"/>
      <c r="B838" s="1"/>
      <c r="C838" s="1"/>
      <c r="D838" s="1"/>
      <c r="E838" s="1"/>
      <c r="F838" s="2"/>
      <c r="G838" s="2"/>
      <c r="P838" s="4"/>
      <c r="W838" s="5"/>
      <c r="X838" s="5"/>
      <c r="Y838" s="5"/>
      <c r="Z838" s="5"/>
      <c r="AA838" s="5"/>
    </row>
    <row r="839" spans="1:27" ht="15.75" customHeight="1" x14ac:dyDescent="0.25">
      <c r="A839" s="1"/>
      <c r="B839" s="1"/>
      <c r="C839" s="1"/>
      <c r="D839" s="1"/>
      <c r="E839" s="1"/>
      <c r="F839" s="2"/>
      <c r="G839" s="2"/>
      <c r="P839" s="4"/>
      <c r="W839" s="5"/>
      <c r="X839" s="5"/>
      <c r="Y839" s="5"/>
      <c r="Z839" s="5"/>
      <c r="AA839" s="5"/>
    </row>
    <row r="840" spans="1:27" ht="15.75" customHeight="1" x14ac:dyDescent="0.25">
      <c r="A840" s="1"/>
      <c r="B840" s="1"/>
      <c r="C840" s="1"/>
      <c r="D840" s="1"/>
      <c r="E840" s="1"/>
      <c r="F840" s="2"/>
      <c r="G840" s="2"/>
      <c r="P840" s="4"/>
      <c r="W840" s="5"/>
      <c r="X840" s="5"/>
      <c r="Y840" s="5"/>
      <c r="Z840" s="5"/>
      <c r="AA840" s="5"/>
    </row>
    <row r="841" spans="1:27" ht="15.75" customHeight="1" x14ac:dyDescent="0.25">
      <c r="A841" s="1"/>
      <c r="B841" s="1"/>
      <c r="C841" s="1"/>
      <c r="D841" s="1"/>
      <c r="E841" s="1"/>
      <c r="F841" s="2"/>
      <c r="G841" s="2"/>
      <c r="P841" s="4"/>
      <c r="W841" s="5"/>
      <c r="X841" s="5"/>
      <c r="Y841" s="5"/>
      <c r="Z841" s="5"/>
      <c r="AA841" s="5"/>
    </row>
    <row r="842" spans="1:27" ht="15.75" customHeight="1" x14ac:dyDescent="0.25">
      <c r="A842" s="1"/>
      <c r="B842" s="1"/>
      <c r="C842" s="1"/>
      <c r="D842" s="1"/>
      <c r="E842" s="1"/>
      <c r="F842" s="2"/>
      <c r="G842" s="2"/>
      <c r="P842" s="4"/>
      <c r="W842" s="5"/>
      <c r="X842" s="5"/>
      <c r="Y842" s="5"/>
      <c r="Z842" s="5"/>
      <c r="AA842" s="5"/>
    </row>
    <row r="843" spans="1:27" ht="15.75" customHeight="1" x14ac:dyDescent="0.25">
      <c r="A843" s="1"/>
      <c r="B843" s="1"/>
      <c r="C843" s="1"/>
      <c r="D843" s="1"/>
      <c r="E843" s="1"/>
      <c r="F843" s="2"/>
      <c r="G843" s="2"/>
      <c r="P843" s="4"/>
      <c r="W843" s="5"/>
      <c r="X843" s="5"/>
      <c r="Y843" s="5"/>
      <c r="Z843" s="5"/>
      <c r="AA843" s="5"/>
    </row>
    <row r="844" spans="1:27" ht="15.75" customHeight="1" x14ac:dyDescent="0.25">
      <c r="A844" s="1"/>
      <c r="B844" s="1"/>
      <c r="C844" s="1"/>
      <c r="D844" s="1"/>
      <c r="E844" s="1"/>
      <c r="F844" s="2"/>
      <c r="G844" s="2"/>
      <c r="P844" s="4"/>
      <c r="W844" s="5"/>
      <c r="X844" s="5"/>
      <c r="Y844" s="5"/>
      <c r="Z844" s="5"/>
      <c r="AA844" s="5"/>
    </row>
    <row r="845" spans="1:27" ht="15.75" customHeight="1" x14ac:dyDescent="0.25">
      <c r="A845" s="1"/>
      <c r="B845" s="1"/>
      <c r="C845" s="1"/>
      <c r="D845" s="1"/>
      <c r="E845" s="1"/>
      <c r="F845" s="2"/>
      <c r="G845" s="2"/>
      <c r="P845" s="4"/>
      <c r="W845" s="5"/>
      <c r="X845" s="5"/>
      <c r="Y845" s="5"/>
      <c r="Z845" s="5"/>
      <c r="AA845" s="5"/>
    </row>
    <row r="846" spans="1:27" ht="15.75" customHeight="1" x14ac:dyDescent="0.25">
      <c r="A846" s="1"/>
      <c r="B846" s="1"/>
      <c r="C846" s="1"/>
      <c r="D846" s="1"/>
      <c r="E846" s="1"/>
      <c r="F846" s="2"/>
      <c r="G846" s="2"/>
      <c r="P846" s="4"/>
      <c r="W846" s="5"/>
      <c r="X846" s="5"/>
      <c r="Y846" s="5"/>
      <c r="Z846" s="5"/>
      <c r="AA846" s="5"/>
    </row>
    <row r="847" spans="1:27" ht="15.75" customHeight="1" x14ac:dyDescent="0.25">
      <c r="A847" s="1"/>
      <c r="B847" s="1"/>
      <c r="C847" s="1"/>
      <c r="D847" s="1"/>
      <c r="E847" s="1"/>
      <c r="F847" s="2"/>
      <c r="G847" s="2"/>
      <c r="P847" s="4"/>
      <c r="W847" s="5"/>
      <c r="X847" s="5"/>
      <c r="Y847" s="5"/>
      <c r="Z847" s="5"/>
      <c r="AA847" s="5"/>
    </row>
    <row r="848" spans="1:27" ht="15.75" customHeight="1" x14ac:dyDescent="0.25">
      <c r="A848" s="1"/>
      <c r="B848" s="1"/>
      <c r="C848" s="1"/>
      <c r="D848" s="1"/>
      <c r="E848" s="1"/>
      <c r="F848" s="2"/>
      <c r="G848" s="2"/>
      <c r="P848" s="4"/>
      <c r="W848" s="5"/>
      <c r="X848" s="5"/>
      <c r="Y848" s="5"/>
      <c r="Z848" s="5"/>
      <c r="AA848" s="5"/>
    </row>
    <row r="849" spans="1:27" ht="15.75" customHeight="1" x14ac:dyDescent="0.25">
      <c r="A849" s="1"/>
      <c r="B849" s="1"/>
      <c r="C849" s="1"/>
      <c r="D849" s="1"/>
      <c r="E849" s="1"/>
      <c r="F849" s="2"/>
      <c r="G849" s="2"/>
      <c r="P849" s="4"/>
      <c r="W849" s="5"/>
      <c r="X849" s="5"/>
      <c r="Y849" s="5"/>
      <c r="Z849" s="5"/>
      <c r="AA849" s="5"/>
    </row>
    <row r="850" spans="1:27" ht="15.75" customHeight="1" x14ac:dyDescent="0.25">
      <c r="A850" s="1"/>
      <c r="B850" s="1"/>
      <c r="C850" s="1"/>
      <c r="D850" s="1"/>
      <c r="E850" s="1"/>
      <c r="F850" s="2"/>
      <c r="G850" s="2"/>
      <c r="P850" s="4"/>
      <c r="W850" s="5"/>
      <c r="X850" s="5"/>
      <c r="Y850" s="5"/>
      <c r="Z850" s="5"/>
      <c r="AA850" s="5"/>
    </row>
    <row r="851" spans="1:27" ht="15.75" customHeight="1" x14ac:dyDescent="0.25">
      <c r="A851" s="1"/>
      <c r="B851" s="1"/>
      <c r="C851" s="1"/>
      <c r="D851" s="1"/>
      <c r="E851" s="1"/>
      <c r="F851" s="2"/>
      <c r="G851" s="2"/>
      <c r="P851" s="4"/>
      <c r="W851" s="5"/>
      <c r="X851" s="5"/>
      <c r="Y851" s="5"/>
      <c r="Z851" s="5"/>
      <c r="AA851" s="5"/>
    </row>
    <row r="852" spans="1:27" ht="15.75" customHeight="1" x14ac:dyDescent="0.25">
      <c r="A852" s="1"/>
      <c r="B852" s="1"/>
      <c r="C852" s="1"/>
      <c r="D852" s="1"/>
      <c r="E852" s="1"/>
      <c r="F852" s="2"/>
      <c r="G852" s="2"/>
      <c r="P852" s="4"/>
      <c r="W852" s="5"/>
      <c r="X852" s="5"/>
      <c r="Y852" s="5"/>
      <c r="Z852" s="5"/>
      <c r="AA852" s="5"/>
    </row>
    <row r="853" spans="1:27" ht="15.75" customHeight="1" x14ac:dyDescent="0.25">
      <c r="A853" s="1"/>
      <c r="B853" s="1"/>
      <c r="C853" s="1"/>
      <c r="D853" s="1"/>
      <c r="E853" s="1"/>
      <c r="F853" s="2"/>
      <c r="G853" s="2"/>
      <c r="P853" s="4"/>
      <c r="W853" s="5"/>
      <c r="X853" s="5"/>
      <c r="Y853" s="5"/>
      <c r="Z853" s="5"/>
      <c r="AA853" s="5"/>
    </row>
    <row r="854" spans="1:27" ht="15.75" customHeight="1" x14ac:dyDescent="0.25">
      <c r="A854" s="1"/>
      <c r="B854" s="1"/>
      <c r="C854" s="1"/>
      <c r="D854" s="1"/>
      <c r="E854" s="1"/>
      <c r="F854" s="2"/>
      <c r="G854" s="2"/>
      <c r="P854" s="4"/>
      <c r="W854" s="5"/>
      <c r="X854" s="5"/>
      <c r="Y854" s="5"/>
      <c r="Z854" s="5"/>
      <c r="AA854" s="5"/>
    </row>
    <row r="855" spans="1:27" ht="15.75" customHeight="1" x14ac:dyDescent="0.25">
      <c r="A855" s="1"/>
      <c r="B855" s="1"/>
      <c r="C855" s="1"/>
      <c r="D855" s="1"/>
      <c r="E855" s="1"/>
      <c r="F855" s="2"/>
      <c r="G855" s="2"/>
      <c r="P855" s="4"/>
      <c r="W855" s="5"/>
      <c r="X855" s="5"/>
      <c r="Y855" s="5"/>
      <c r="Z855" s="5"/>
      <c r="AA855" s="5"/>
    </row>
    <row r="856" spans="1:27" ht="15.75" customHeight="1" x14ac:dyDescent="0.25">
      <c r="A856" s="1"/>
      <c r="B856" s="1"/>
      <c r="C856" s="1"/>
      <c r="D856" s="1"/>
      <c r="E856" s="1"/>
      <c r="F856" s="2"/>
      <c r="G856" s="2"/>
      <c r="P856" s="4"/>
      <c r="W856" s="5"/>
      <c r="X856" s="5"/>
      <c r="Y856" s="5"/>
      <c r="Z856" s="5"/>
      <c r="AA856" s="5"/>
    </row>
    <row r="857" spans="1:27" ht="15.75" customHeight="1" x14ac:dyDescent="0.25">
      <c r="A857" s="1"/>
      <c r="B857" s="1"/>
      <c r="C857" s="1"/>
      <c r="D857" s="1"/>
      <c r="E857" s="1"/>
      <c r="F857" s="2"/>
      <c r="G857" s="2"/>
      <c r="P857" s="4"/>
      <c r="W857" s="5"/>
      <c r="X857" s="5"/>
      <c r="Y857" s="5"/>
      <c r="Z857" s="5"/>
      <c r="AA857" s="5"/>
    </row>
    <row r="858" spans="1:27" ht="15.75" customHeight="1" x14ac:dyDescent="0.25">
      <c r="A858" s="1"/>
      <c r="B858" s="1"/>
      <c r="C858" s="1"/>
      <c r="D858" s="1"/>
      <c r="E858" s="1"/>
      <c r="F858" s="2"/>
      <c r="G858" s="2"/>
      <c r="P858" s="4"/>
      <c r="W858" s="5"/>
      <c r="X858" s="5"/>
      <c r="Y858" s="5"/>
      <c r="Z858" s="5"/>
      <c r="AA858" s="5"/>
    </row>
    <row r="859" spans="1:27" ht="15.75" customHeight="1" x14ac:dyDescent="0.25">
      <c r="A859" s="1"/>
      <c r="B859" s="1"/>
      <c r="C859" s="1"/>
      <c r="D859" s="1"/>
      <c r="E859" s="1"/>
      <c r="F859" s="2"/>
      <c r="G859" s="2"/>
      <c r="P859" s="4"/>
      <c r="W859" s="5"/>
      <c r="X859" s="5"/>
      <c r="Y859" s="5"/>
      <c r="Z859" s="5"/>
      <c r="AA859" s="5"/>
    </row>
    <row r="860" spans="1:27" ht="15.75" customHeight="1" x14ac:dyDescent="0.25">
      <c r="A860" s="1"/>
      <c r="B860" s="1"/>
      <c r="C860" s="1"/>
      <c r="D860" s="1"/>
      <c r="E860" s="1"/>
      <c r="F860" s="2"/>
      <c r="G860" s="2"/>
      <c r="P860" s="4"/>
      <c r="W860" s="5"/>
      <c r="X860" s="5"/>
      <c r="Y860" s="5"/>
      <c r="Z860" s="5"/>
      <c r="AA860" s="5"/>
    </row>
    <row r="861" spans="1:27" ht="15.75" customHeight="1" x14ac:dyDescent="0.25">
      <c r="A861" s="1"/>
      <c r="B861" s="1"/>
      <c r="C861" s="1"/>
      <c r="D861" s="1"/>
      <c r="E861" s="1"/>
      <c r="F861" s="2"/>
      <c r="G861" s="2"/>
      <c r="P861" s="4"/>
      <c r="W861" s="5"/>
      <c r="X861" s="5"/>
      <c r="Y861" s="5"/>
      <c r="Z861" s="5"/>
      <c r="AA861" s="5"/>
    </row>
    <row r="862" spans="1:27" ht="15.75" customHeight="1" x14ac:dyDescent="0.25">
      <c r="A862" s="1"/>
      <c r="B862" s="1"/>
      <c r="C862" s="1"/>
      <c r="D862" s="1"/>
      <c r="E862" s="1"/>
      <c r="F862" s="2"/>
      <c r="G862" s="2"/>
      <c r="P862" s="4"/>
      <c r="W862" s="5"/>
      <c r="X862" s="5"/>
      <c r="Y862" s="5"/>
      <c r="Z862" s="5"/>
      <c r="AA862" s="5"/>
    </row>
    <row r="863" spans="1:27" ht="15.75" customHeight="1" x14ac:dyDescent="0.25">
      <c r="A863" s="1"/>
      <c r="B863" s="1"/>
      <c r="C863" s="1"/>
      <c r="D863" s="1"/>
      <c r="E863" s="1"/>
      <c r="F863" s="2"/>
      <c r="G863" s="2"/>
      <c r="P863" s="4"/>
      <c r="W863" s="5"/>
      <c r="X863" s="5"/>
      <c r="Y863" s="5"/>
      <c r="Z863" s="5"/>
      <c r="AA863" s="5"/>
    </row>
    <row r="864" spans="1:27" ht="15.75" customHeight="1" x14ac:dyDescent="0.25">
      <c r="A864" s="1"/>
      <c r="B864" s="1"/>
      <c r="C864" s="1"/>
      <c r="D864" s="1"/>
      <c r="E864" s="1"/>
      <c r="F864" s="2"/>
      <c r="G864" s="2"/>
      <c r="P864" s="4"/>
      <c r="W864" s="5"/>
      <c r="X864" s="5"/>
      <c r="Y864" s="5"/>
      <c r="Z864" s="5"/>
      <c r="AA864" s="5"/>
    </row>
    <row r="865" spans="1:27" ht="15.75" customHeight="1" x14ac:dyDescent="0.25">
      <c r="A865" s="1"/>
      <c r="B865" s="1"/>
      <c r="C865" s="1"/>
      <c r="D865" s="1"/>
      <c r="E865" s="1"/>
      <c r="F865" s="2"/>
      <c r="G865" s="2"/>
      <c r="P865" s="4"/>
      <c r="W865" s="5"/>
      <c r="X865" s="5"/>
      <c r="Y865" s="5"/>
      <c r="Z865" s="5"/>
      <c r="AA865" s="5"/>
    </row>
    <row r="866" spans="1:27" ht="15.75" customHeight="1" x14ac:dyDescent="0.25">
      <c r="A866" s="1"/>
      <c r="B866" s="1"/>
      <c r="C866" s="1"/>
      <c r="D866" s="1"/>
      <c r="E866" s="1"/>
      <c r="F866" s="2"/>
      <c r="G866" s="2"/>
      <c r="P866" s="4"/>
      <c r="W866" s="5"/>
      <c r="X866" s="5"/>
      <c r="Y866" s="5"/>
      <c r="Z866" s="5"/>
      <c r="AA866" s="5"/>
    </row>
    <row r="867" spans="1:27" ht="15.75" customHeight="1" x14ac:dyDescent="0.25">
      <c r="A867" s="1"/>
      <c r="B867" s="1"/>
      <c r="C867" s="1"/>
      <c r="D867" s="1"/>
      <c r="E867" s="1"/>
      <c r="F867" s="2"/>
      <c r="G867" s="2"/>
      <c r="P867" s="4"/>
      <c r="W867" s="5"/>
      <c r="X867" s="5"/>
      <c r="Y867" s="5"/>
      <c r="Z867" s="5"/>
      <c r="AA867" s="5"/>
    </row>
    <row r="868" spans="1:27" ht="15.75" customHeight="1" x14ac:dyDescent="0.25">
      <c r="A868" s="1"/>
      <c r="B868" s="1"/>
      <c r="C868" s="1"/>
      <c r="D868" s="1"/>
      <c r="E868" s="1"/>
      <c r="F868" s="2"/>
      <c r="G868" s="2"/>
      <c r="P868" s="4"/>
      <c r="W868" s="5"/>
      <c r="X868" s="5"/>
      <c r="Y868" s="5"/>
      <c r="Z868" s="5"/>
      <c r="AA868" s="5"/>
    </row>
    <row r="869" spans="1:27" ht="15.75" customHeight="1" x14ac:dyDescent="0.25">
      <c r="A869" s="1"/>
      <c r="B869" s="1"/>
      <c r="C869" s="1"/>
      <c r="D869" s="1"/>
      <c r="E869" s="1"/>
      <c r="F869" s="2"/>
      <c r="G869" s="2"/>
      <c r="P869" s="4"/>
      <c r="W869" s="5"/>
      <c r="X869" s="5"/>
      <c r="Y869" s="5"/>
      <c r="Z869" s="5"/>
      <c r="AA869" s="5"/>
    </row>
    <row r="870" spans="1:27" ht="15.75" customHeight="1" x14ac:dyDescent="0.25">
      <c r="A870" s="1"/>
      <c r="B870" s="1"/>
      <c r="C870" s="1"/>
      <c r="D870" s="1"/>
      <c r="E870" s="1"/>
      <c r="F870" s="2"/>
      <c r="G870" s="2"/>
      <c r="P870" s="4"/>
      <c r="W870" s="5"/>
      <c r="X870" s="5"/>
      <c r="Y870" s="5"/>
      <c r="Z870" s="5"/>
      <c r="AA870" s="5"/>
    </row>
    <row r="871" spans="1:27" ht="15.75" customHeight="1" x14ac:dyDescent="0.25">
      <c r="A871" s="1"/>
      <c r="B871" s="1"/>
      <c r="C871" s="1"/>
      <c r="D871" s="1"/>
      <c r="E871" s="1"/>
      <c r="F871" s="2"/>
      <c r="G871" s="2"/>
      <c r="P871" s="4"/>
      <c r="W871" s="5"/>
      <c r="X871" s="5"/>
      <c r="Y871" s="5"/>
      <c r="Z871" s="5"/>
      <c r="AA871" s="5"/>
    </row>
    <row r="872" spans="1:27" ht="15.75" customHeight="1" x14ac:dyDescent="0.25">
      <c r="A872" s="1"/>
      <c r="B872" s="1"/>
      <c r="C872" s="1"/>
      <c r="D872" s="1"/>
      <c r="E872" s="1"/>
      <c r="F872" s="2"/>
      <c r="G872" s="2"/>
      <c r="P872" s="4"/>
      <c r="W872" s="5"/>
      <c r="X872" s="5"/>
      <c r="Y872" s="5"/>
      <c r="Z872" s="5"/>
      <c r="AA872" s="5"/>
    </row>
    <row r="873" spans="1:27" ht="15.75" customHeight="1" x14ac:dyDescent="0.25">
      <c r="A873" s="1"/>
      <c r="B873" s="1"/>
      <c r="C873" s="1"/>
      <c r="D873" s="1"/>
      <c r="E873" s="1"/>
      <c r="F873" s="2"/>
      <c r="G873" s="2"/>
      <c r="P873" s="4"/>
      <c r="W873" s="5"/>
      <c r="X873" s="5"/>
      <c r="Y873" s="5"/>
      <c r="Z873" s="5"/>
      <c r="AA873" s="5"/>
    </row>
    <row r="874" spans="1:27" ht="15.75" customHeight="1" x14ac:dyDescent="0.25">
      <c r="A874" s="1"/>
      <c r="B874" s="1"/>
      <c r="C874" s="1"/>
      <c r="D874" s="1"/>
      <c r="E874" s="1"/>
      <c r="F874" s="2"/>
      <c r="G874" s="2"/>
      <c r="P874" s="4"/>
      <c r="W874" s="5"/>
      <c r="X874" s="5"/>
      <c r="Y874" s="5"/>
      <c r="Z874" s="5"/>
      <c r="AA874" s="5"/>
    </row>
    <row r="875" spans="1:27" ht="15.75" customHeight="1" x14ac:dyDescent="0.25">
      <c r="A875" s="1"/>
      <c r="B875" s="1"/>
      <c r="C875" s="1"/>
      <c r="D875" s="1"/>
      <c r="E875" s="1"/>
      <c r="F875" s="2"/>
      <c r="G875" s="2"/>
      <c r="P875" s="4"/>
      <c r="W875" s="5"/>
      <c r="X875" s="5"/>
      <c r="Y875" s="5"/>
      <c r="Z875" s="5"/>
      <c r="AA875" s="5"/>
    </row>
    <row r="876" spans="1:27" ht="15.75" customHeight="1" x14ac:dyDescent="0.25">
      <c r="A876" s="1"/>
      <c r="B876" s="1"/>
      <c r="C876" s="1"/>
      <c r="D876" s="1"/>
      <c r="E876" s="1"/>
      <c r="F876" s="2"/>
      <c r="G876" s="2"/>
      <c r="P876" s="4"/>
      <c r="W876" s="5"/>
      <c r="X876" s="5"/>
      <c r="Y876" s="5"/>
      <c r="Z876" s="5"/>
      <c r="AA876" s="5"/>
    </row>
    <row r="877" spans="1:27" ht="15.75" customHeight="1" x14ac:dyDescent="0.25">
      <c r="A877" s="1"/>
      <c r="B877" s="1"/>
      <c r="C877" s="1"/>
      <c r="D877" s="1"/>
      <c r="E877" s="1"/>
      <c r="F877" s="2"/>
      <c r="G877" s="2"/>
      <c r="P877" s="4"/>
      <c r="W877" s="5"/>
      <c r="X877" s="5"/>
      <c r="Y877" s="5"/>
      <c r="Z877" s="5"/>
      <c r="AA877" s="5"/>
    </row>
    <row r="878" spans="1:27" ht="15.75" customHeight="1" x14ac:dyDescent="0.25">
      <c r="A878" s="1"/>
      <c r="B878" s="1"/>
      <c r="C878" s="1"/>
      <c r="D878" s="1"/>
      <c r="E878" s="1"/>
      <c r="F878" s="2"/>
      <c r="G878" s="2"/>
      <c r="P878" s="4"/>
      <c r="W878" s="5"/>
      <c r="X878" s="5"/>
      <c r="Y878" s="5"/>
      <c r="Z878" s="5"/>
      <c r="AA878" s="5"/>
    </row>
    <row r="879" spans="1:27" ht="15.75" customHeight="1" x14ac:dyDescent="0.25">
      <c r="A879" s="1"/>
      <c r="B879" s="1"/>
      <c r="C879" s="1"/>
      <c r="D879" s="1"/>
      <c r="E879" s="1"/>
      <c r="F879" s="2"/>
      <c r="G879" s="2"/>
      <c r="P879" s="4"/>
      <c r="W879" s="5"/>
      <c r="X879" s="5"/>
      <c r="Y879" s="5"/>
      <c r="Z879" s="5"/>
      <c r="AA879" s="5"/>
    </row>
    <row r="880" spans="1:27" ht="15.75" customHeight="1" x14ac:dyDescent="0.25">
      <c r="A880" s="1"/>
      <c r="B880" s="1"/>
      <c r="C880" s="1"/>
      <c r="D880" s="1"/>
      <c r="E880" s="1"/>
      <c r="F880" s="2"/>
      <c r="G880" s="2"/>
      <c r="P880" s="4"/>
      <c r="W880" s="5"/>
      <c r="X880" s="5"/>
      <c r="Y880" s="5"/>
      <c r="Z880" s="5"/>
      <c r="AA880" s="5"/>
    </row>
    <row r="881" spans="1:27" ht="15.75" customHeight="1" x14ac:dyDescent="0.25">
      <c r="A881" s="1"/>
      <c r="B881" s="1"/>
      <c r="C881" s="1"/>
      <c r="D881" s="1"/>
      <c r="E881" s="1"/>
      <c r="F881" s="2"/>
      <c r="G881" s="2"/>
      <c r="P881" s="4"/>
      <c r="W881" s="5"/>
      <c r="X881" s="5"/>
      <c r="Y881" s="5"/>
      <c r="Z881" s="5"/>
      <c r="AA881" s="5"/>
    </row>
    <row r="882" spans="1:27" ht="15.75" customHeight="1" x14ac:dyDescent="0.25">
      <c r="A882" s="1"/>
      <c r="B882" s="1"/>
      <c r="C882" s="1"/>
      <c r="D882" s="1"/>
      <c r="E882" s="1"/>
      <c r="F882" s="2"/>
      <c r="G882" s="2"/>
      <c r="P882" s="4"/>
      <c r="W882" s="5"/>
      <c r="X882" s="5"/>
      <c r="Y882" s="5"/>
      <c r="Z882" s="5"/>
      <c r="AA882" s="5"/>
    </row>
    <row r="883" spans="1:27" ht="15.75" customHeight="1" x14ac:dyDescent="0.25">
      <c r="A883" s="1"/>
      <c r="B883" s="1"/>
      <c r="C883" s="1"/>
      <c r="D883" s="1"/>
      <c r="E883" s="1"/>
      <c r="F883" s="2"/>
      <c r="G883" s="2"/>
      <c r="P883" s="4"/>
      <c r="W883" s="5"/>
      <c r="X883" s="5"/>
      <c r="Y883" s="5"/>
      <c r="Z883" s="5"/>
      <c r="AA883" s="5"/>
    </row>
    <row r="884" spans="1:27" ht="15.75" customHeight="1" x14ac:dyDescent="0.25">
      <c r="A884" s="1"/>
      <c r="B884" s="1"/>
      <c r="C884" s="1"/>
      <c r="D884" s="1"/>
      <c r="E884" s="1"/>
      <c r="F884" s="2"/>
      <c r="G884" s="2"/>
      <c r="P884" s="4"/>
      <c r="W884" s="5"/>
      <c r="X884" s="5"/>
      <c r="Y884" s="5"/>
      <c r="Z884" s="5"/>
      <c r="AA884" s="5"/>
    </row>
    <row r="885" spans="1:27" ht="15.75" customHeight="1" x14ac:dyDescent="0.25">
      <c r="A885" s="1"/>
      <c r="B885" s="1"/>
      <c r="C885" s="1"/>
      <c r="D885" s="1"/>
      <c r="E885" s="1"/>
      <c r="F885" s="2"/>
      <c r="G885" s="2"/>
      <c r="P885" s="4"/>
      <c r="W885" s="5"/>
      <c r="X885" s="5"/>
      <c r="Y885" s="5"/>
      <c r="Z885" s="5"/>
      <c r="AA885" s="5"/>
    </row>
    <row r="886" spans="1:27" ht="15.75" customHeight="1" x14ac:dyDescent="0.25">
      <c r="A886" s="1"/>
      <c r="B886" s="1"/>
      <c r="C886" s="1"/>
      <c r="D886" s="1"/>
      <c r="E886" s="1"/>
      <c r="F886" s="2"/>
      <c r="G886" s="2"/>
      <c r="P886" s="4"/>
      <c r="W886" s="5"/>
      <c r="X886" s="5"/>
      <c r="Y886" s="5"/>
      <c r="Z886" s="5"/>
      <c r="AA886" s="5"/>
    </row>
    <row r="887" spans="1:27" ht="15.75" customHeight="1" x14ac:dyDescent="0.25">
      <c r="A887" s="1"/>
      <c r="B887" s="1"/>
      <c r="C887" s="1"/>
      <c r="D887" s="1"/>
      <c r="E887" s="1"/>
      <c r="F887" s="2"/>
      <c r="G887" s="2"/>
      <c r="P887" s="4"/>
      <c r="W887" s="5"/>
      <c r="X887" s="5"/>
      <c r="Y887" s="5"/>
      <c r="Z887" s="5"/>
      <c r="AA887" s="5"/>
    </row>
    <row r="888" spans="1:27" ht="15.75" customHeight="1" x14ac:dyDescent="0.25">
      <c r="A888" s="1"/>
      <c r="B888" s="1"/>
      <c r="C888" s="1"/>
      <c r="D888" s="1"/>
      <c r="E888" s="1"/>
      <c r="F888" s="2"/>
      <c r="G888" s="2"/>
      <c r="P888" s="4"/>
      <c r="W888" s="5"/>
      <c r="X888" s="5"/>
      <c r="Y888" s="5"/>
      <c r="Z888" s="5"/>
      <c r="AA888" s="5"/>
    </row>
    <row r="889" spans="1:27" ht="15.75" customHeight="1" x14ac:dyDescent="0.25">
      <c r="A889" s="1"/>
      <c r="B889" s="1"/>
      <c r="C889" s="1"/>
      <c r="D889" s="1"/>
      <c r="E889" s="1"/>
      <c r="F889" s="2"/>
      <c r="G889" s="2"/>
      <c r="P889" s="4"/>
      <c r="W889" s="5"/>
      <c r="X889" s="5"/>
      <c r="Y889" s="5"/>
      <c r="Z889" s="5"/>
      <c r="AA889" s="5"/>
    </row>
    <row r="890" spans="1:27" ht="15.75" customHeight="1" x14ac:dyDescent="0.25">
      <c r="A890" s="1"/>
      <c r="B890" s="1"/>
      <c r="C890" s="1"/>
      <c r="D890" s="1"/>
      <c r="E890" s="1"/>
      <c r="F890" s="2"/>
      <c r="G890" s="2"/>
      <c r="P890" s="4"/>
      <c r="W890" s="5"/>
      <c r="X890" s="5"/>
      <c r="Y890" s="5"/>
      <c r="Z890" s="5"/>
      <c r="AA890" s="5"/>
    </row>
    <row r="891" spans="1:27" ht="15.75" customHeight="1" x14ac:dyDescent="0.25">
      <c r="A891" s="1"/>
      <c r="B891" s="1"/>
      <c r="C891" s="1"/>
      <c r="D891" s="1"/>
      <c r="E891" s="1"/>
      <c r="F891" s="2"/>
      <c r="G891" s="2"/>
      <c r="P891" s="4"/>
      <c r="W891" s="5"/>
      <c r="X891" s="5"/>
      <c r="Y891" s="5"/>
      <c r="Z891" s="5"/>
      <c r="AA891" s="5"/>
    </row>
    <row r="892" spans="1:27" ht="15.75" customHeight="1" x14ac:dyDescent="0.25">
      <c r="A892" s="1"/>
      <c r="B892" s="1"/>
      <c r="C892" s="1"/>
      <c r="D892" s="1"/>
      <c r="E892" s="1"/>
      <c r="F892" s="2"/>
      <c r="G892" s="2"/>
      <c r="P892" s="4"/>
      <c r="W892" s="5"/>
      <c r="X892" s="5"/>
      <c r="Y892" s="5"/>
      <c r="Z892" s="5"/>
      <c r="AA892" s="5"/>
    </row>
    <row r="893" spans="1:27" ht="15.75" customHeight="1" x14ac:dyDescent="0.25">
      <c r="A893" s="1"/>
      <c r="B893" s="1"/>
      <c r="C893" s="1"/>
      <c r="D893" s="1"/>
      <c r="E893" s="1"/>
      <c r="F893" s="2"/>
      <c r="G893" s="2"/>
      <c r="P893" s="4"/>
      <c r="W893" s="5"/>
      <c r="X893" s="5"/>
      <c r="Y893" s="5"/>
      <c r="Z893" s="5"/>
      <c r="AA893" s="5"/>
    </row>
    <row r="894" spans="1:27" ht="15.75" customHeight="1" x14ac:dyDescent="0.25">
      <c r="A894" s="1"/>
      <c r="B894" s="1"/>
      <c r="C894" s="1"/>
      <c r="D894" s="1"/>
      <c r="E894" s="1"/>
      <c r="F894" s="2"/>
      <c r="G894" s="2"/>
      <c r="P894" s="4"/>
      <c r="W894" s="5"/>
      <c r="X894" s="5"/>
      <c r="Y894" s="5"/>
      <c r="Z894" s="5"/>
      <c r="AA894" s="5"/>
    </row>
    <row r="895" spans="1:27" ht="15.75" customHeight="1" x14ac:dyDescent="0.25">
      <c r="A895" s="1"/>
      <c r="B895" s="1"/>
      <c r="C895" s="1"/>
      <c r="D895" s="1"/>
      <c r="E895" s="1"/>
      <c r="F895" s="2"/>
      <c r="G895" s="2"/>
      <c r="P895" s="4"/>
      <c r="W895" s="5"/>
      <c r="X895" s="5"/>
      <c r="Y895" s="5"/>
      <c r="Z895" s="5"/>
      <c r="AA895" s="5"/>
    </row>
    <row r="896" spans="1:27" ht="15.75" customHeight="1" x14ac:dyDescent="0.25">
      <c r="A896" s="1"/>
      <c r="B896" s="1"/>
      <c r="C896" s="1"/>
      <c r="D896" s="1"/>
      <c r="E896" s="1"/>
      <c r="F896" s="2"/>
      <c r="G896" s="2"/>
      <c r="P896" s="4"/>
      <c r="W896" s="5"/>
      <c r="X896" s="5"/>
      <c r="Y896" s="5"/>
      <c r="Z896" s="5"/>
      <c r="AA896" s="5"/>
    </row>
    <row r="897" spans="1:27" ht="15.75" customHeight="1" x14ac:dyDescent="0.25">
      <c r="A897" s="1"/>
      <c r="B897" s="1"/>
      <c r="C897" s="1"/>
      <c r="D897" s="1"/>
      <c r="E897" s="1"/>
      <c r="F897" s="2"/>
      <c r="G897" s="2"/>
      <c r="P897" s="4"/>
      <c r="W897" s="5"/>
      <c r="X897" s="5"/>
      <c r="Y897" s="5"/>
      <c r="Z897" s="5"/>
      <c r="AA897" s="5"/>
    </row>
    <row r="898" spans="1:27" ht="15.75" customHeight="1" x14ac:dyDescent="0.25">
      <c r="A898" s="1"/>
      <c r="B898" s="1"/>
      <c r="C898" s="1"/>
      <c r="D898" s="1"/>
      <c r="E898" s="1"/>
      <c r="F898" s="2"/>
      <c r="G898" s="2"/>
      <c r="P898" s="4"/>
      <c r="W898" s="5"/>
      <c r="X898" s="5"/>
      <c r="Y898" s="5"/>
      <c r="Z898" s="5"/>
      <c r="AA898" s="5"/>
    </row>
    <row r="899" spans="1:27" ht="15.75" customHeight="1" x14ac:dyDescent="0.25">
      <c r="A899" s="1"/>
      <c r="B899" s="1"/>
      <c r="C899" s="1"/>
      <c r="D899" s="1"/>
      <c r="E899" s="1"/>
      <c r="F899" s="2"/>
      <c r="G899" s="2"/>
      <c r="P899" s="4"/>
      <c r="W899" s="5"/>
      <c r="X899" s="5"/>
      <c r="Y899" s="5"/>
      <c r="Z899" s="5"/>
      <c r="AA899" s="5"/>
    </row>
    <row r="900" spans="1:27" ht="15.75" customHeight="1" x14ac:dyDescent="0.25">
      <c r="A900" s="1"/>
      <c r="B900" s="1"/>
      <c r="C900" s="1"/>
      <c r="D900" s="1"/>
      <c r="E900" s="1"/>
      <c r="F900" s="2"/>
      <c r="G900" s="2"/>
      <c r="P900" s="4"/>
      <c r="W900" s="5"/>
      <c r="X900" s="5"/>
      <c r="Y900" s="5"/>
      <c r="Z900" s="5"/>
      <c r="AA900" s="5"/>
    </row>
    <row r="901" spans="1:27" ht="15.75" customHeight="1" x14ac:dyDescent="0.25">
      <c r="A901" s="1"/>
      <c r="B901" s="1"/>
      <c r="C901" s="1"/>
      <c r="D901" s="1"/>
      <c r="E901" s="1"/>
      <c r="F901" s="2"/>
      <c r="G901" s="2"/>
      <c r="P901" s="4"/>
      <c r="W901" s="5"/>
      <c r="X901" s="5"/>
      <c r="Y901" s="5"/>
      <c r="Z901" s="5"/>
      <c r="AA901" s="5"/>
    </row>
    <row r="902" spans="1:27" ht="15.75" customHeight="1" x14ac:dyDescent="0.25">
      <c r="A902" s="1"/>
      <c r="B902" s="1"/>
      <c r="C902" s="1"/>
      <c r="D902" s="1"/>
      <c r="E902" s="1"/>
      <c r="F902" s="2"/>
      <c r="G902" s="2"/>
      <c r="P902" s="4"/>
      <c r="W902" s="5"/>
      <c r="X902" s="5"/>
      <c r="Y902" s="5"/>
      <c r="Z902" s="5"/>
      <c r="AA902" s="5"/>
    </row>
    <row r="903" spans="1:27" ht="15.75" customHeight="1" x14ac:dyDescent="0.25">
      <c r="A903" s="1"/>
      <c r="B903" s="1"/>
      <c r="C903" s="1"/>
      <c r="D903" s="1"/>
      <c r="E903" s="1"/>
      <c r="F903" s="2"/>
      <c r="G903" s="2"/>
      <c r="P903" s="4"/>
      <c r="W903" s="5"/>
      <c r="X903" s="5"/>
      <c r="Y903" s="5"/>
      <c r="Z903" s="5"/>
      <c r="AA903" s="5"/>
    </row>
    <row r="904" spans="1:27" ht="15.75" customHeight="1" x14ac:dyDescent="0.25">
      <c r="A904" s="1"/>
      <c r="B904" s="1"/>
      <c r="C904" s="1"/>
      <c r="D904" s="1"/>
      <c r="E904" s="1"/>
      <c r="F904" s="2"/>
      <c r="G904" s="2"/>
      <c r="P904" s="4"/>
      <c r="W904" s="5"/>
      <c r="X904" s="5"/>
      <c r="Y904" s="5"/>
      <c r="Z904" s="5"/>
      <c r="AA904" s="5"/>
    </row>
    <row r="905" spans="1:27" ht="15.75" customHeight="1" x14ac:dyDescent="0.25">
      <c r="A905" s="1"/>
      <c r="B905" s="1"/>
      <c r="C905" s="1"/>
      <c r="D905" s="1"/>
      <c r="E905" s="1"/>
      <c r="F905" s="2"/>
      <c r="G905" s="2"/>
      <c r="P905" s="4"/>
      <c r="W905" s="5"/>
      <c r="X905" s="5"/>
      <c r="Y905" s="5"/>
      <c r="Z905" s="5"/>
      <c r="AA905" s="5"/>
    </row>
    <row r="906" spans="1:27" ht="15.75" customHeight="1" x14ac:dyDescent="0.25">
      <c r="A906" s="1"/>
      <c r="B906" s="1"/>
      <c r="C906" s="1"/>
      <c r="D906" s="1"/>
      <c r="E906" s="1"/>
      <c r="F906" s="2"/>
      <c r="G906" s="2"/>
      <c r="P906" s="4"/>
      <c r="W906" s="5"/>
      <c r="X906" s="5"/>
      <c r="Y906" s="5"/>
      <c r="Z906" s="5"/>
      <c r="AA906" s="5"/>
    </row>
    <row r="907" spans="1:27" ht="15.75" customHeight="1" x14ac:dyDescent="0.25">
      <c r="A907" s="1"/>
      <c r="B907" s="1"/>
      <c r="C907" s="1"/>
      <c r="D907" s="1"/>
      <c r="E907" s="1"/>
      <c r="F907" s="2"/>
      <c r="G907" s="2"/>
      <c r="P907" s="4"/>
      <c r="W907" s="5"/>
      <c r="X907" s="5"/>
      <c r="Y907" s="5"/>
      <c r="Z907" s="5"/>
      <c r="AA907" s="5"/>
    </row>
    <row r="908" spans="1:27" ht="15.75" customHeight="1" x14ac:dyDescent="0.25">
      <c r="A908" s="1"/>
      <c r="B908" s="1"/>
      <c r="C908" s="1"/>
      <c r="D908" s="1"/>
      <c r="E908" s="1"/>
      <c r="F908" s="2"/>
      <c r="G908" s="2"/>
      <c r="P908" s="4"/>
      <c r="W908" s="5"/>
      <c r="X908" s="5"/>
      <c r="Y908" s="5"/>
      <c r="Z908" s="5"/>
      <c r="AA908" s="5"/>
    </row>
    <row r="909" spans="1:27" ht="15.75" customHeight="1" x14ac:dyDescent="0.25">
      <c r="A909" s="1"/>
      <c r="B909" s="1"/>
      <c r="C909" s="1"/>
      <c r="D909" s="1"/>
      <c r="E909" s="1"/>
      <c r="F909" s="2"/>
      <c r="G909" s="2"/>
      <c r="P909" s="4"/>
      <c r="W909" s="5"/>
      <c r="X909" s="5"/>
      <c r="Y909" s="5"/>
      <c r="Z909" s="5"/>
      <c r="AA909" s="5"/>
    </row>
    <row r="910" spans="1:27" ht="15.75" customHeight="1" x14ac:dyDescent="0.25">
      <c r="A910" s="1"/>
      <c r="B910" s="1"/>
      <c r="C910" s="1"/>
      <c r="D910" s="1"/>
      <c r="E910" s="1"/>
      <c r="F910" s="2"/>
      <c r="G910" s="2"/>
      <c r="P910" s="4"/>
      <c r="W910" s="5"/>
      <c r="X910" s="5"/>
      <c r="Y910" s="5"/>
      <c r="Z910" s="5"/>
      <c r="AA910" s="5"/>
    </row>
    <row r="911" spans="1:27" ht="15.75" customHeight="1" x14ac:dyDescent="0.25">
      <c r="A911" s="1"/>
      <c r="B911" s="1"/>
      <c r="C911" s="1"/>
      <c r="D911" s="1"/>
      <c r="E911" s="1"/>
      <c r="F911" s="2"/>
      <c r="G911" s="2"/>
      <c r="P911" s="4"/>
      <c r="W911" s="5"/>
      <c r="X911" s="5"/>
      <c r="Y911" s="5"/>
      <c r="Z911" s="5"/>
      <c r="AA911" s="5"/>
    </row>
    <row r="912" spans="1:27" ht="15.75" customHeight="1" x14ac:dyDescent="0.25">
      <c r="A912" s="1"/>
      <c r="B912" s="1"/>
      <c r="C912" s="1"/>
      <c r="D912" s="1"/>
      <c r="E912" s="1"/>
      <c r="F912" s="2"/>
      <c r="G912" s="2"/>
      <c r="P912" s="4"/>
      <c r="W912" s="5"/>
      <c r="X912" s="5"/>
      <c r="Y912" s="5"/>
      <c r="Z912" s="5"/>
      <c r="AA912" s="5"/>
    </row>
    <row r="913" spans="1:27" ht="15.75" customHeight="1" x14ac:dyDescent="0.25">
      <c r="A913" s="1"/>
      <c r="B913" s="1"/>
      <c r="C913" s="1"/>
      <c r="D913" s="1"/>
      <c r="E913" s="1"/>
      <c r="F913" s="2"/>
      <c r="G913" s="2"/>
      <c r="P913" s="4"/>
      <c r="W913" s="5"/>
      <c r="X913" s="5"/>
      <c r="Y913" s="5"/>
      <c r="Z913" s="5"/>
      <c r="AA913" s="5"/>
    </row>
    <row r="914" spans="1:27" ht="15.75" customHeight="1" x14ac:dyDescent="0.25">
      <c r="A914" s="1"/>
      <c r="B914" s="1"/>
      <c r="C914" s="1"/>
      <c r="D914" s="1"/>
      <c r="E914" s="1"/>
      <c r="F914" s="2"/>
      <c r="G914" s="2"/>
      <c r="P914" s="4"/>
      <c r="W914" s="5"/>
      <c r="X914" s="5"/>
      <c r="Y914" s="5"/>
      <c r="Z914" s="5"/>
      <c r="AA914" s="5"/>
    </row>
    <row r="915" spans="1:27" ht="15.75" customHeight="1" x14ac:dyDescent="0.25">
      <c r="A915" s="1"/>
      <c r="B915" s="1"/>
      <c r="C915" s="1"/>
      <c r="D915" s="1"/>
      <c r="E915" s="1"/>
      <c r="F915" s="2"/>
      <c r="G915" s="2"/>
      <c r="P915" s="4"/>
      <c r="W915" s="5"/>
      <c r="X915" s="5"/>
      <c r="Y915" s="5"/>
      <c r="Z915" s="5"/>
      <c r="AA915" s="5"/>
    </row>
    <row r="916" spans="1:27" ht="15.75" customHeight="1" x14ac:dyDescent="0.25">
      <c r="A916" s="1"/>
      <c r="B916" s="1"/>
      <c r="C916" s="1"/>
      <c r="D916" s="1"/>
      <c r="E916" s="1"/>
      <c r="F916" s="2"/>
      <c r="G916" s="2"/>
      <c r="P916" s="4"/>
      <c r="W916" s="5"/>
      <c r="X916" s="5"/>
      <c r="Y916" s="5"/>
      <c r="Z916" s="5"/>
      <c r="AA916" s="5"/>
    </row>
    <row r="917" spans="1:27" ht="15.75" customHeight="1" x14ac:dyDescent="0.25">
      <c r="A917" s="1"/>
      <c r="B917" s="1"/>
      <c r="C917" s="1"/>
      <c r="D917" s="1"/>
      <c r="E917" s="1"/>
      <c r="F917" s="2"/>
      <c r="G917" s="2"/>
      <c r="P917" s="4"/>
      <c r="W917" s="5"/>
      <c r="X917" s="5"/>
      <c r="Y917" s="5"/>
      <c r="Z917" s="5"/>
      <c r="AA917" s="5"/>
    </row>
    <row r="918" spans="1:27" ht="15.75" customHeight="1" x14ac:dyDescent="0.25">
      <c r="A918" s="1"/>
      <c r="B918" s="1"/>
      <c r="C918" s="1"/>
      <c r="D918" s="1"/>
      <c r="E918" s="1"/>
      <c r="F918" s="2"/>
      <c r="G918" s="2"/>
      <c r="P918" s="4"/>
      <c r="W918" s="5"/>
      <c r="X918" s="5"/>
      <c r="Y918" s="5"/>
      <c r="Z918" s="5"/>
      <c r="AA918" s="5"/>
    </row>
    <row r="919" spans="1:27" ht="15.75" customHeight="1" x14ac:dyDescent="0.25">
      <c r="A919" s="1"/>
      <c r="B919" s="1"/>
      <c r="C919" s="1"/>
      <c r="D919" s="1"/>
      <c r="E919" s="1"/>
      <c r="F919" s="2"/>
      <c r="G919" s="2"/>
      <c r="P919" s="4"/>
      <c r="W919" s="5"/>
      <c r="X919" s="5"/>
      <c r="Y919" s="5"/>
      <c r="Z919" s="5"/>
      <c r="AA919" s="5"/>
    </row>
    <row r="920" spans="1:27" ht="15.75" customHeight="1" x14ac:dyDescent="0.25">
      <c r="A920" s="1"/>
      <c r="B920" s="1"/>
      <c r="C920" s="1"/>
      <c r="D920" s="1"/>
      <c r="E920" s="1"/>
      <c r="F920" s="2"/>
      <c r="G920" s="2"/>
      <c r="P920" s="4"/>
      <c r="W920" s="5"/>
      <c r="X920" s="5"/>
      <c r="Y920" s="5"/>
      <c r="Z920" s="5"/>
      <c r="AA920" s="5"/>
    </row>
    <row r="921" spans="1:27" ht="15.75" customHeight="1" x14ac:dyDescent="0.25">
      <c r="A921" s="1"/>
      <c r="B921" s="1"/>
      <c r="C921" s="1"/>
      <c r="D921" s="1"/>
      <c r="E921" s="1"/>
      <c r="F921" s="2"/>
      <c r="G921" s="2"/>
      <c r="P921" s="4"/>
      <c r="W921" s="5"/>
      <c r="X921" s="5"/>
      <c r="Y921" s="5"/>
      <c r="Z921" s="5"/>
      <c r="AA921" s="5"/>
    </row>
    <row r="922" spans="1:27" ht="15.75" customHeight="1" x14ac:dyDescent="0.25">
      <c r="A922" s="1"/>
      <c r="B922" s="1"/>
      <c r="C922" s="1"/>
      <c r="D922" s="1"/>
      <c r="E922" s="1"/>
      <c r="F922" s="2"/>
      <c r="G922" s="2"/>
      <c r="P922" s="4"/>
      <c r="W922" s="5"/>
      <c r="X922" s="5"/>
      <c r="Y922" s="5"/>
      <c r="Z922" s="5"/>
      <c r="AA922" s="5"/>
    </row>
    <row r="923" spans="1:27" ht="15.75" customHeight="1" x14ac:dyDescent="0.25">
      <c r="A923" s="1"/>
      <c r="B923" s="1"/>
      <c r="C923" s="1"/>
      <c r="D923" s="1"/>
      <c r="E923" s="1"/>
      <c r="F923" s="2"/>
      <c r="G923" s="2"/>
      <c r="P923" s="4"/>
      <c r="W923" s="5"/>
      <c r="X923" s="5"/>
      <c r="Y923" s="5"/>
      <c r="Z923" s="5"/>
      <c r="AA923" s="5"/>
    </row>
    <row r="924" spans="1:27" ht="15.75" customHeight="1" x14ac:dyDescent="0.25">
      <c r="A924" s="1"/>
      <c r="B924" s="1"/>
      <c r="C924" s="1"/>
      <c r="D924" s="1"/>
      <c r="E924" s="1"/>
      <c r="F924" s="2"/>
      <c r="G924" s="2"/>
      <c r="P924" s="4"/>
      <c r="W924" s="5"/>
      <c r="X924" s="5"/>
      <c r="Y924" s="5"/>
      <c r="Z924" s="5"/>
      <c r="AA924" s="5"/>
    </row>
    <row r="925" spans="1:27" ht="15.75" customHeight="1" x14ac:dyDescent="0.25">
      <c r="A925" s="1"/>
      <c r="B925" s="1"/>
      <c r="C925" s="1"/>
      <c r="D925" s="1"/>
      <c r="E925" s="1"/>
      <c r="F925" s="2"/>
      <c r="G925" s="2"/>
      <c r="P925" s="4"/>
      <c r="W925" s="5"/>
      <c r="X925" s="5"/>
      <c r="Y925" s="5"/>
      <c r="Z925" s="5"/>
      <c r="AA925" s="5"/>
    </row>
    <row r="926" spans="1:27" ht="15.75" customHeight="1" x14ac:dyDescent="0.25">
      <c r="A926" s="1"/>
      <c r="B926" s="1"/>
      <c r="C926" s="1"/>
      <c r="D926" s="1"/>
      <c r="E926" s="1"/>
      <c r="F926" s="2"/>
      <c r="G926" s="2"/>
      <c r="P926" s="4"/>
      <c r="W926" s="5"/>
      <c r="X926" s="5"/>
      <c r="Y926" s="5"/>
      <c r="Z926" s="5"/>
      <c r="AA926" s="5"/>
    </row>
    <row r="927" spans="1:27" ht="15.75" customHeight="1" x14ac:dyDescent="0.25">
      <c r="A927" s="1"/>
      <c r="B927" s="1"/>
      <c r="C927" s="1"/>
      <c r="D927" s="1"/>
      <c r="E927" s="1"/>
      <c r="F927" s="2"/>
      <c r="G927" s="2"/>
      <c r="P927" s="4"/>
      <c r="W927" s="5"/>
      <c r="X927" s="5"/>
      <c r="Y927" s="5"/>
      <c r="Z927" s="5"/>
      <c r="AA927" s="5"/>
    </row>
    <row r="928" spans="1:27" ht="15.75" customHeight="1" x14ac:dyDescent="0.25">
      <c r="A928" s="1"/>
      <c r="B928" s="1"/>
      <c r="C928" s="1"/>
      <c r="D928" s="1"/>
      <c r="E928" s="1"/>
      <c r="F928" s="2"/>
      <c r="G928" s="2"/>
      <c r="P928" s="4"/>
      <c r="W928" s="5"/>
      <c r="X928" s="5"/>
      <c r="Y928" s="5"/>
      <c r="Z928" s="5"/>
      <c r="AA928" s="5"/>
    </row>
    <row r="929" spans="1:27" ht="15.75" customHeight="1" x14ac:dyDescent="0.25">
      <c r="A929" s="1"/>
      <c r="B929" s="1"/>
      <c r="C929" s="1"/>
      <c r="D929" s="1"/>
      <c r="E929" s="1"/>
      <c r="F929" s="2"/>
      <c r="G929" s="2"/>
      <c r="P929" s="4"/>
      <c r="W929" s="5"/>
      <c r="X929" s="5"/>
      <c r="Y929" s="5"/>
      <c r="Z929" s="5"/>
      <c r="AA929" s="5"/>
    </row>
    <row r="930" spans="1:27" ht="15.75" customHeight="1" x14ac:dyDescent="0.25">
      <c r="A930" s="1"/>
      <c r="B930" s="1"/>
      <c r="C930" s="1"/>
      <c r="D930" s="1"/>
      <c r="E930" s="1"/>
      <c r="F930" s="2"/>
      <c r="G930" s="2"/>
      <c r="P930" s="4"/>
      <c r="W930" s="5"/>
      <c r="X930" s="5"/>
      <c r="Y930" s="5"/>
      <c r="Z930" s="5"/>
      <c r="AA930" s="5"/>
    </row>
    <row r="931" spans="1:27" ht="15.75" customHeight="1" x14ac:dyDescent="0.25">
      <c r="A931" s="1"/>
      <c r="B931" s="1"/>
      <c r="C931" s="1"/>
      <c r="D931" s="1"/>
      <c r="E931" s="1"/>
      <c r="F931" s="2"/>
      <c r="G931" s="2"/>
      <c r="P931" s="4"/>
      <c r="W931" s="5"/>
      <c r="X931" s="5"/>
      <c r="Y931" s="5"/>
      <c r="Z931" s="5"/>
      <c r="AA931" s="5"/>
    </row>
    <row r="932" spans="1:27" ht="15.75" customHeight="1" x14ac:dyDescent="0.25">
      <c r="A932" s="1"/>
      <c r="B932" s="1"/>
      <c r="C932" s="1"/>
      <c r="D932" s="1"/>
      <c r="E932" s="1"/>
      <c r="F932" s="2"/>
      <c r="G932" s="2"/>
      <c r="P932" s="4"/>
      <c r="W932" s="5"/>
      <c r="X932" s="5"/>
      <c r="Y932" s="5"/>
      <c r="Z932" s="5"/>
      <c r="AA932" s="5"/>
    </row>
    <row r="933" spans="1:27" ht="15.75" customHeight="1" x14ac:dyDescent="0.25">
      <c r="A933" s="1"/>
      <c r="B933" s="1"/>
      <c r="C933" s="1"/>
      <c r="D933" s="1"/>
      <c r="E933" s="1"/>
      <c r="F933" s="2"/>
      <c r="G933" s="2"/>
      <c r="P933" s="4"/>
      <c r="W933" s="5"/>
      <c r="X933" s="5"/>
      <c r="Y933" s="5"/>
      <c r="Z933" s="5"/>
      <c r="AA933" s="5"/>
    </row>
    <row r="934" spans="1:27" ht="15.75" customHeight="1" x14ac:dyDescent="0.25">
      <c r="A934" s="1"/>
      <c r="B934" s="1"/>
      <c r="C934" s="1"/>
      <c r="D934" s="1"/>
      <c r="E934" s="1"/>
      <c r="F934" s="2"/>
      <c r="G934" s="2"/>
      <c r="P934" s="4"/>
      <c r="W934" s="5"/>
      <c r="X934" s="5"/>
      <c r="Y934" s="5"/>
      <c r="Z934" s="5"/>
      <c r="AA934" s="5"/>
    </row>
    <row r="935" spans="1:27" ht="15.75" customHeight="1" x14ac:dyDescent="0.25">
      <c r="A935" s="1"/>
      <c r="B935" s="1"/>
      <c r="C935" s="1"/>
      <c r="D935" s="1"/>
      <c r="E935" s="1"/>
      <c r="F935" s="2"/>
      <c r="G935" s="2"/>
      <c r="P935" s="4"/>
      <c r="W935" s="5"/>
      <c r="X935" s="5"/>
      <c r="Y935" s="5"/>
      <c r="Z935" s="5"/>
      <c r="AA935" s="5"/>
    </row>
    <row r="936" spans="1:27" ht="15.75" customHeight="1" x14ac:dyDescent="0.25">
      <c r="A936" s="1"/>
      <c r="B936" s="1"/>
      <c r="C936" s="1"/>
      <c r="D936" s="1"/>
      <c r="E936" s="1"/>
      <c r="F936" s="2"/>
      <c r="G936" s="2"/>
      <c r="P936" s="4"/>
      <c r="W936" s="5"/>
      <c r="X936" s="5"/>
      <c r="Y936" s="5"/>
      <c r="Z936" s="5"/>
      <c r="AA936" s="5"/>
    </row>
    <row r="937" spans="1:27" ht="15.75" customHeight="1" x14ac:dyDescent="0.25">
      <c r="A937" s="1"/>
      <c r="B937" s="1"/>
      <c r="C937" s="1"/>
      <c r="D937" s="1"/>
      <c r="E937" s="1"/>
      <c r="F937" s="2"/>
      <c r="G937" s="2"/>
      <c r="P937" s="4"/>
      <c r="W937" s="5"/>
      <c r="X937" s="5"/>
      <c r="Y937" s="5"/>
      <c r="Z937" s="5"/>
      <c r="AA937" s="5"/>
    </row>
    <row r="938" spans="1:27" ht="15.75" customHeight="1" x14ac:dyDescent="0.25">
      <c r="A938" s="1"/>
      <c r="B938" s="1"/>
      <c r="C938" s="1"/>
      <c r="D938" s="1"/>
      <c r="E938" s="1"/>
      <c r="F938" s="2"/>
      <c r="G938" s="2"/>
      <c r="P938" s="4"/>
      <c r="W938" s="5"/>
      <c r="X938" s="5"/>
      <c r="Y938" s="5"/>
      <c r="Z938" s="5"/>
      <c r="AA938" s="5"/>
    </row>
    <row r="939" spans="1:27" ht="15.75" customHeight="1" x14ac:dyDescent="0.25">
      <c r="A939" s="1"/>
      <c r="B939" s="1"/>
      <c r="C939" s="1"/>
      <c r="D939" s="1"/>
      <c r="E939" s="1"/>
      <c r="F939" s="2"/>
      <c r="G939" s="2"/>
      <c r="P939" s="4"/>
      <c r="W939" s="5"/>
      <c r="X939" s="5"/>
      <c r="Y939" s="5"/>
      <c r="Z939" s="5"/>
      <c r="AA939" s="5"/>
    </row>
    <row r="940" spans="1:27" ht="15.75" customHeight="1" x14ac:dyDescent="0.25">
      <c r="A940" s="1"/>
      <c r="B940" s="1"/>
      <c r="C940" s="1"/>
      <c r="D940" s="1"/>
      <c r="E940" s="1"/>
      <c r="F940" s="2"/>
      <c r="G940" s="2"/>
      <c r="P940" s="4"/>
      <c r="W940" s="5"/>
      <c r="X940" s="5"/>
      <c r="Y940" s="5"/>
      <c r="Z940" s="5"/>
      <c r="AA940" s="5"/>
    </row>
    <row r="941" spans="1:27" ht="15.75" customHeight="1" x14ac:dyDescent="0.25">
      <c r="A941" s="1"/>
      <c r="B941" s="1"/>
      <c r="C941" s="1"/>
      <c r="D941" s="1"/>
      <c r="E941" s="1"/>
      <c r="F941" s="2"/>
      <c r="G941" s="2"/>
      <c r="P941" s="4"/>
      <c r="W941" s="5"/>
      <c r="X941" s="5"/>
      <c r="Y941" s="5"/>
      <c r="Z941" s="5"/>
      <c r="AA941" s="5"/>
    </row>
    <row r="942" spans="1:27" ht="15.75" customHeight="1" x14ac:dyDescent="0.25">
      <c r="A942" s="1"/>
      <c r="B942" s="1"/>
      <c r="C942" s="1"/>
      <c r="D942" s="1"/>
      <c r="E942" s="1"/>
      <c r="F942" s="2"/>
      <c r="G942" s="2"/>
      <c r="P942" s="4"/>
      <c r="W942" s="5"/>
      <c r="X942" s="5"/>
      <c r="Y942" s="5"/>
      <c r="Z942" s="5"/>
      <c r="AA942" s="5"/>
    </row>
    <row r="943" spans="1:27" ht="15.75" customHeight="1" x14ac:dyDescent="0.25">
      <c r="A943" s="1"/>
      <c r="B943" s="1"/>
      <c r="C943" s="1"/>
      <c r="D943" s="1"/>
      <c r="E943" s="1"/>
      <c r="F943" s="2"/>
      <c r="G943" s="2"/>
      <c r="P943" s="4"/>
      <c r="W943" s="5"/>
      <c r="X943" s="5"/>
      <c r="Y943" s="5"/>
      <c r="Z943" s="5"/>
      <c r="AA943" s="5"/>
    </row>
    <row r="944" spans="1:27" ht="15.75" customHeight="1" x14ac:dyDescent="0.25">
      <c r="A944" s="1"/>
      <c r="B944" s="1"/>
      <c r="C944" s="1"/>
      <c r="D944" s="1"/>
      <c r="E944" s="1"/>
      <c r="F944" s="2"/>
      <c r="G944" s="2"/>
      <c r="P944" s="4"/>
      <c r="W944" s="5"/>
      <c r="X944" s="5"/>
      <c r="Y944" s="5"/>
      <c r="Z944" s="5"/>
      <c r="AA944" s="5"/>
    </row>
    <row r="945" spans="1:27" ht="15.75" customHeight="1" x14ac:dyDescent="0.25">
      <c r="A945" s="1"/>
      <c r="B945" s="1"/>
      <c r="C945" s="1"/>
      <c r="D945" s="1"/>
      <c r="E945" s="1"/>
      <c r="F945" s="2"/>
      <c r="G945" s="2"/>
      <c r="P945" s="4"/>
      <c r="W945" s="5"/>
      <c r="X945" s="5"/>
      <c r="Y945" s="5"/>
      <c r="Z945" s="5"/>
      <c r="AA945" s="5"/>
    </row>
    <row r="946" spans="1:27" ht="15.75" customHeight="1" x14ac:dyDescent="0.25">
      <c r="A946" s="1"/>
      <c r="B946" s="1"/>
      <c r="C946" s="1"/>
      <c r="D946" s="1"/>
      <c r="E946" s="1"/>
      <c r="F946" s="2"/>
      <c r="G946" s="2"/>
      <c r="P946" s="4"/>
      <c r="W946" s="5"/>
      <c r="X946" s="5"/>
      <c r="Y946" s="5"/>
      <c r="Z946" s="5"/>
      <c r="AA946" s="5"/>
    </row>
    <row r="947" spans="1:27" ht="15.75" customHeight="1" x14ac:dyDescent="0.25">
      <c r="A947" s="1"/>
      <c r="B947" s="1"/>
      <c r="C947" s="1"/>
      <c r="D947" s="1"/>
      <c r="E947" s="1"/>
      <c r="F947" s="2"/>
      <c r="G947" s="2"/>
      <c r="P947" s="4"/>
      <c r="W947" s="5"/>
      <c r="X947" s="5"/>
      <c r="Y947" s="5"/>
      <c r="Z947" s="5"/>
      <c r="AA947" s="5"/>
    </row>
    <row r="948" spans="1:27" ht="15.75" customHeight="1" x14ac:dyDescent="0.25">
      <c r="A948" s="1"/>
      <c r="B948" s="1"/>
      <c r="C948" s="1"/>
      <c r="D948" s="1"/>
      <c r="E948" s="1"/>
      <c r="F948" s="2"/>
      <c r="G948" s="2"/>
      <c r="P948" s="4"/>
      <c r="W948" s="5"/>
      <c r="X948" s="5"/>
      <c r="Y948" s="5"/>
      <c r="Z948" s="5"/>
      <c r="AA948" s="5"/>
    </row>
    <row r="949" spans="1:27" ht="15.75" customHeight="1" x14ac:dyDescent="0.25">
      <c r="A949" s="1"/>
      <c r="B949" s="1"/>
      <c r="C949" s="1"/>
      <c r="D949" s="1"/>
      <c r="E949" s="1"/>
      <c r="F949" s="2"/>
      <c r="G949" s="2"/>
      <c r="P949" s="4"/>
      <c r="W949" s="5"/>
      <c r="X949" s="5"/>
      <c r="Y949" s="5"/>
      <c r="Z949" s="5"/>
      <c r="AA949" s="5"/>
    </row>
    <row r="950" spans="1:27" ht="15.75" customHeight="1" x14ac:dyDescent="0.25">
      <c r="A950" s="1"/>
      <c r="B950" s="1"/>
      <c r="C950" s="1"/>
      <c r="D950" s="1"/>
      <c r="E950" s="1"/>
      <c r="F950" s="2"/>
      <c r="G950" s="2"/>
      <c r="P950" s="4"/>
      <c r="W950" s="5"/>
      <c r="X950" s="5"/>
      <c r="Y950" s="5"/>
      <c r="Z950" s="5"/>
      <c r="AA950" s="5"/>
    </row>
    <row r="951" spans="1:27" ht="15.75" customHeight="1" x14ac:dyDescent="0.25">
      <c r="A951" s="1"/>
      <c r="B951" s="1"/>
      <c r="C951" s="1"/>
      <c r="D951" s="1"/>
      <c r="E951" s="1"/>
      <c r="F951" s="2"/>
      <c r="G951" s="2"/>
      <c r="P951" s="4"/>
      <c r="W951" s="5"/>
      <c r="X951" s="5"/>
      <c r="Y951" s="5"/>
      <c r="Z951" s="5"/>
      <c r="AA951" s="5"/>
    </row>
    <row r="952" spans="1:27" ht="15.75" customHeight="1" x14ac:dyDescent="0.25">
      <c r="A952" s="1"/>
      <c r="B952" s="1"/>
      <c r="C952" s="1"/>
      <c r="D952" s="1"/>
      <c r="E952" s="1"/>
      <c r="F952" s="2"/>
      <c r="G952" s="2"/>
      <c r="P952" s="4"/>
      <c r="W952" s="5"/>
      <c r="X952" s="5"/>
      <c r="Y952" s="5"/>
      <c r="Z952" s="5"/>
      <c r="AA952" s="5"/>
    </row>
    <row r="953" spans="1:27" ht="15.75" customHeight="1" x14ac:dyDescent="0.25">
      <c r="A953" s="1"/>
      <c r="B953" s="1"/>
      <c r="C953" s="1"/>
      <c r="D953" s="1"/>
      <c r="E953" s="1"/>
      <c r="F953" s="2"/>
      <c r="G953" s="2"/>
      <c r="P953" s="4"/>
      <c r="W953" s="5"/>
      <c r="X953" s="5"/>
      <c r="Y953" s="5"/>
      <c r="Z953" s="5"/>
      <c r="AA953" s="5"/>
    </row>
    <row r="954" spans="1:27" ht="15.75" customHeight="1" x14ac:dyDescent="0.25">
      <c r="A954" s="1"/>
      <c r="B954" s="1"/>
      <c r="C954" s="1"/>
      <c r="D954" s="1"/>
      <c r="E954" s="1"/>
      <c r="F954" s="2"/>
      <c r="G954" s="2"/>
      <c r="P954" s="4"/>
      <c r="W954" s="5"/>
      <c r="X954" s="5"/>
      <c r="Y954" s="5"/>
      <c r="Z954" s="5"/>
      <c r="AA954" s="5"/>
    </row>
    <row r="955" spans="1:27" ht="15.75" customHeight="1" x14ac:dyDescent="0.25">
      <c r="A955" s="1"/>
      <c r="B955" s="1"/>
      <c r="C955" s="1"/>
      <c r="D955" s="1"/>
      <c r="E955" s="1"/>
      <c r="F955" s="2"/>
      <c r="G955" s="2"/>
      <c r="P955" s="4"/>
      <c r="W955" s="5"/>
      <c r="X955" s="5"/>
      <c r="Y955" s="5"/>
      <c r="Z955" s="5"/>
      <c r="AA955" s="5"/>
    </row>
    <row r="956" spans="1:27" ht="15.75" customHeight="1" x14ac:dyDescent="0.25">
      <c r="A956" s="1"/>
      <c r="B956" s="1"/>
      <c r="C956" s="1"/>
      <c r="D956" s="1"/>
      <c r="E956" s="1"/>
      <c r="F956" s="2"/>
      <c r="G956" s="2"/>
      <c r="P956" s="4"/>
      <c r="W956" s="5"/>
      <c r="X956" s="5"/>
      <c r="Y956" s="5"/>
      <c r="Z956" s="5"/>
      <c r="AA956" s="5"/>
    </row>
    <row r="957" spans="1:27" ht="15.75" customHeight="1" x14ac:dyDescent="0.25">
      <c r="A957" s="1"/>
      <c r="B957" s="1"/>
      <c r="C957" s="1"/>
      <c r="D957" s="1"/>
      <c r="E957" s="1"/>
      <c r="F957" s="2"/>
      <c r="G957" s="2"/>
      <c r="P957" s="4"/>
      <c r="W957" s="5"/>
      <c r="X957" s="5"/>
      <c r="Y957" s="5"/>
      <c r="Z957" s="5"/>
      <c r="AA957" s="5"/>
    </row>
    <row r="958" spans="1:27" ht="15.75" customHeight="1" x14ac:dyDescent="0.25">
      <c r="A958" s="1"/>
      <c r="B958" s="1"/>
      <c r="C958" s="1"/>
      <c r="D958" s="1"/>
      <c r="E958" s="1"/>
      <c r="F958" s="2"/>
      <c r="G958" s="2"/>
      <c r="P958" s="4"/>
      <c r="W958" s="5"/>
      <c r="X958" s="5"/>
      <c r="Y958" s="5"/>
      <c r="Z958" s="5"/>
      <c r="AA958" s="5"/>
    </row>
    <row r="959" spans="1:27" ht="15.75" customHeight="1" x14ac:dyDescent="0.25">
      <c r="A959" s="1"/>
      <c r="B959" s="1"/>
      <c r="C959" s="1"/>
      <c r="D959" s="1"/>
      <c r="E959" s="1"/>
      <c r="F959" s="2"/>
      <c r="G959" s="2"/>
      <c r="P959" s="4"/>
      <c r="W959" s="5"/>
      <c r="X959" s="5"/>
      <c r="Y959" s="5"/>
      <c r="Z959" s="5"/>
      <c r="AA959" s="5"/>
    </row>
    <row r="960" spans="1:27" ht="15.75" customHeight="1" x14ac:dyDescent="0.25">
      <c r="A960" s="1"/>
      <c r="B960" s="1"/>
      <c r="C960" s="1"/>
      <c r="D960" s="1"/>
      <c r="E960" s="1"/>
      <c r="F960" s="2"/>
      <c r="G960" s="2"/>
      <c r="P960" s="4"/>
      <c r="W960" s="5"/>
      <c r="X960" s="5"/>
      <c r="Y960" s="5"/>
      <c r="Z960" s="5"/>
      <c r="AA960" s="5"/>
    </row>
    <row r="961" spans="1:27" ht="15.75" customHeight="1" x14ac:dyDescent="0.25">
      <c r="A961" s="1"/>
      <c r="B961" s="1"/>
      <c r="C961" s="1"/>
      <c r="D961" s="1"/>
      <c r="E961" s="1"/>
      <c r="F961" s="2"/>
      <c r="G961" s="2"/>
      <c r="P961" s="4"/>
      <c r="W961" s="5"/>
      <c r="X961" s="5"/>
      <c r="Y961" s="5"/>
      <c r="Z961" s="5"/>
      <c r="AA961" s="5"/>
    </row>
    <row r="962" spans="1:27" ht="15.75" customHeight="1" x14ac:dyDescent="0.25">
      <c r="A962" s="1"/>
      <c r="B962" s="1"/>
      <c r="C962" s="1"/>
      <c r="D962" s="1"/>
      <c r="E962" s="1"/>
      <c r="F962" s="2"/>
      <c r="G962" s="2"/>
      <c r="P962" s="4"/>
      <c r="W962" s="5"/>
      <c r="X962" s="5"/>
      <c r="Y962" s="5"/>
      <c r="Z962" s="5"/>
      <c r="AA962" s="5"/>
    </row>
    <row r="963" spans="1:27" ht="15.75" customHeight="1" x14ac:dyDescent="0.25">
      <c r="A963" s="1"/>
      <c r="B963" s="1"/>
      <c r="C963" s="1"/>
      <c r="D963" s="1"/>
      <c r="E963" s="1"/>
      <c r="F963" s="2"/>
      <c r="G963" s="2"/>
      <c r="P963" s="4"/>
      <c r="W963" s="5"/>
      <c r="X963" s="5"/>
      <c r="Y963" s="5"/>
      <c r="Z963" s="5"/>
      <c r="AA963" s="5"/>
    </row>
    <row r="964" spans="1:27" ht="15.75" customHeight="1" x14ac:dyDescent="0.25">
      <c r="A964" s="1"/>
      <c r="B964" s="1"/>
      <c r="C964" s="1"/>
      <c r="D964" s="1"/>
      <c r="E964" s="1"/>
      <c r="F964" s="2"/>
      <c r="G964" s="2"/>
      <c r="P964" s="4"/>
      <c r="W964" s="5"/>
      <c r="X964" s="5"/>
      <c r="Y964" s="5"/>
      <c r="Z964" s="5"/>
      <c r="AA964" s="5"/>
    </row>
    <row r="965" spans="1:27" ht="15.75" customHeight="1" x14ac:dyDescent="0.25">
      <c r="A965" s="1"/>
      <c r="B965" s="1"/>
      <c r="C965" s="1"/>
      <c r="D965" s="1"/>
      <c r="E965" s="1"/>
      <c r="F965" s="2"/>
      <c r="G965" s="2"/>
      <c r="P965" s="4"/>
      <c r="W965" s="5"/>
      <c r="X965" s="5"/>
      <c r="Y965" s="5"/>
      <c r="Z965" s="5"/>
      <c r="AA965" s="5"/>
    </row>
    <row r="966" spans="1:27" ht="15.75" customHeight="1" x14ac:dyDescent="0.25">
      <c r="A966" s="1"/>
      <c r="B966" s="1"/>
      <c r="C966" s="1"/>
      <c r="D966" s="1"/>
      <c r="E966" s="1"/>
      <c r="F966" s="2"/>
      <c r="G966" s="2"/>
      <c r="P966" s="4"/>
      <c r="W966" s="5"/>
      <c r="X966" s="5"/>
      <c r="Y966" s="5"/>
      <c r="Z966" s="5"/>
      <c r="AA966" s="5"/>
    </row>
    <row r="967" spans="1:27" ht="15.75" customHeight="1" x14ac:dyDescent="0.25">
      <c r="A967" s="1"/>
      <c r="B967" s="1"/>
      <c r="C967" s="1"/>
      <c r="D967" s="1"/>
      <c r="E967" s="1"/>
      <c r="F967" s="2"/>
      <c r="G967" s="2"/>
      <c r="P967" s="4"/>
      <c r="W967" s="5"/>
      <c r="X967" s="5"/>
      <c r="Y967" s="5"/>
      <c r="Z967" s="5"/>
      <c r="AA967" s="5"/>
    </row>
    <row r="968" spans="1:27" ht="15.75" customHeight="1" x14ac:dyDescent="0.25">
      <c r="A968" s="1"/>
      <c r="B968" s="1"/>
      <c r="C968" s="1"/>
      <c r="D968" s="1"/>
      <c r="E968" s="1"/>
      <c r="F968" s="2"/>
      <c r="G968" s="2"/>
      <c r="P968" s="4"/>
      <c r="W968" s="5"/>
      <c r="X968" s="5"/>
      <c r="Y968" s="5"/>
      <c r="Z968" s="5"/>
      <c r="AA968" s="5"/>
    </row>
    <row r="969" spans="1:27" ht="15.75" customHeight="1" x14ac:dyDescent="0.25">
      <c r="A969" s="1"/>
      <c r="B969" s="1"/>
      <c r="C969" s="1"/>
      <c r="D969" s="1"/>
      <c r="E969" s="1"/>
      <c r="F969" s="2"/>
      <c r="G969" s="2"/>
      <c r="P969" s="4"/>
      <c r="W969" s="5"/>
      <c r="X969" s="5"/>
      <c r="Y969" s="5"/>
      <c r="Z969" s="5"/>
      <c r="AA969" s="5"/>
    </row>
    <row r="970" spans="1:27" ht="15.75" customHeight="1" x14ac:dyDescent="0.25">
      <c r="A970" s="1"/>
      <c r="B970" s="1"/>
      <c r="C970" s="1"/>
      <c r="D970" s="1"/>
      <c r="E970" s="1"/>
      <c r="F970" s="2"/>
      <c r="G970" s="2"/>
      <c r="P970" s="4"/>
      <c r="W970" s="5"/>
      <c r="X970" s="5"/>
      <c r="Y970" s="5"/>
      <c r="Z970" s="5"/>
      <c r="AA970" s="5"/>
    </row>
    <row r="971" spans="1:27" ht="15.75" customHeight="1" x14ac:dyDescent="0.25">
      <c r="A971" s="1"/>
      <c r="B971" s="1"/>
      <c r="C971" s="1"/>
      <c r="D971" s="1"/>
      <c r="E971" s="1"/>
      <c r="F971" s="2"/>
      <c r="G971" s="2"/>
      <c r="P971" s="4"/>
      <c r="W971" s="5"/>
      <c r="X971" s="5"/>
      <c r="Y971" s="5"/>
      <c r="Z971" s="5"/>
      <c r="AA971" s="5"/>
    </row>
    <row r="972" spans="1:27" ht="15.75" customHeight="1" x14ac:dyDescent="0.25">
      <c r="A972" s="1"/>
      <c r="B972" s="1"/>
      <c r="C972" s="1"/>
      <c r="D972" s="1"/>
      <c r="E972" s="1"/>
      <c r="F972" s="2"/>
      <c r="G972" s="2"/>
      <c r="P972" s="4"/>
      <c r="W972" s="5"/>
      <c r="X972" s="5"/>
      <c r="Y972" s="5"/>
      <c r="Z972" s="5"/>
      <c r="AA972" s="5"/>
    </row>
    <row r="973" spans="1:27" ht="15.75" customHeight="1" x14ac:dyDescent="0.25">
      <c r="A973" s="1"/>
      <c r="B973" s="1"/>
      <c r="C973" s="1"/>
      <c r="D973" s="1"/>
      <c r="E973" s="1"/>
      <c r="F973" s="2"/>
      <c r="G973" s="2"/>
      <c r="P973" s="4"/>
      <c r="W973" s="5"/>
      <c r="X973" s="5"/>
      <c r="Y973" s="5"/>
      <c r="Z973" s="5"/>
      <c r="AA973" s="5"/>
    </row>
    <row r="974" spans="1:27" ht="15.75" customHeight="1" x14ac:dyDescent="0.25">
      <c r="A974" s="1"/>
      <c r="B974" s="1"/>
      <c r="C974" s="1"/>
      <c r="D974" s="1"/>
      <c r="E974" s="1"/>
      <c r="F974" s="2"/>
      <c r="G974" s="2"/>
      <c r="P974" s="4"/>
      <c r="W974" s="5"/>
      <c r="X974" s="5"/>
      <c r="Y974" s="5"/>
      <c r="Z974" s="5"/>
      <c r="AA974" s="5"/>
    </row>
    <row r="975" spans="1:27" ht="15.75" customHeight="1" x14ac:dyDescent="0.25">
      <c r="A975" s="1"/>
      <c r="B975" s="1"/>
      <c r="C975" s="1"/>
      <c r="D975" s="1"/>
      <c r="E975" s="1"/>
      <c r="F975" s="2"/>
      <c r="G975" s="2"/>
      <c r="P975" s="4"/>
      <c r="W975" s="5"/>
      <c r="X975" s="5"/>
      <c r="Y975" s="5"/>
      <c r="Z975" s="5"/>
      <c r="AA975" s="5"/>
    </row>
    <row r="976" spans="1:27" ht="15.75" customHeight="1" x14ac:dyDescent="0.25">
      <c r="A976" s="1"/>
      <c r="B976" s="1"/>
      <c r="C976" s="1"/>
      <c r="D976" s="1"/>
      <c r="E976" s="1"/>
      <c r="F976" s="2"/>
      <c r="G976" s="2"/>
      <c r="P976" s="4"/>
      <c r="W976" s="5"/>
      <c r="X976" s="5"/>
      <c r="Y976" s="5"/>
      <c r="Z976" s="5"/>
      <c r="AA976" s="5"/>
    </row>
    <row r="977" spans="1:27" ht="15.75" customHeight="1" x14ac:dyDescent="0.25">
      <c r="A977" s="1"/>
      <c r="B977" s="1"/>
      <c r="C977" s="1"/>
      <c r="D977" s="1"/>
      <c r="E977" s="1"/>
      <c r="F977" s="2"/>
      <c r="G977" s="2"/>
      <c r="P977" s="4"/>
      <c r="W977" s="5"/>
      <c r="X977" s="5"/>
      <c r="Y977" s="5"/>
      <c r="Z977" s="5"/>
      <c r="AA977" s="5"/>
    </row>
    <row r="978" spans="1:27" ht="15.75" customHeight="1" x14ac:dyDescent="0.25">
      <c r="A978" s="1"/>
      <c r="B978" s="1"/>
      <c r="C978" s="1"/>
      <c r="D978" s="1"/>
      <c r="E978" s="1"/>
      <c r="F978" s="2"/>
      <c r="G978" s="2"/>
      <c r="P978" s="4"/>
      <c r="W978" s="5"/>
      <c r="X978" s="5"/>
      <c r="Y978" s="5"/>
      <c r="Z978" s="5"/>
      <c r="AA978" s="5"/>
    </row>
    <row r="979" spans="1:27" ht="15.75" customHeight="1" x14ac:dyDescent="0.25">
      <c r="A979" s="1"/>
      <c r="B979" s="1"/>
      <c r="C979" s="1"/>
      <c r="D979" s="1"/>
      <c r="E979" s="1"/>
      <c r="F979" s="2"/>
      <c r="G979" s="2"/>
      <c r="P979" s="4"/>
      <c r="W979" s="5"/>
      <c r="X979" s="5"/>
      <c r="Y979" s="5"/>
      <c r="Z979" s="5"/>
      <c r="AA979" s="5"/>
    </row>
    <row r="980" spans="1:27" ht="15.75" customHeight="1" x14ac:dyDescent="0.25">
      <c r="A980" s="1"/>
      <c r="B980" s="1"/>
      <c r="C980" s="1"/>
      <c r="D980" s="1"/>
      <c r="E980" s="1"/>
      <c r="F980" s="2"/>
      <c r="G980" s="2"/>
      <c r="P980" s="4"/>
      <c r="W980" s="5"/>
      <c r="X980" s="5"/>
      <c r="Y980" s="5"/>
      <c r="Z980" s="5"/>
      <c r="AA980" s="5"/>
    </row>
    <row r="981" spans="1:27" ht="15.75" customHeight="1" x14ac:dyDescent="0.25">
      <c r="A981" s="1"/>
      <c r="B981" s="1"/>
      <c r="C981" s="1"/>
      <c r="D981" s="1"/>
      <c r="E981" s="1"/>
      <c r="F981" s="2"/>
      <c r="G981" s="2"/>
      <c r="P981" s="4"/>
      <c r="W981" s="5"/>
      <c r="X981" s="5"/>
      <c r="Y981" s="5"/>
      <c r="Z981" s="5"/>
      <c r="AA981" s="5"/>
    </row>
    <row r="982" spans="1:27" ht="15.75" customHeight="1" x14ac:dyDescent="0.25">
      <c r="A982" s="1"/>
      <c r="B982" s="1"/>
      <c r="C982" s="1"/>
      <c r="D982" s="1"/>
      <c r="E982" s="1"/>
      <c r="F982" s="2"/>
      <c r="G982" s="2"/>
      <c r="P982" s="4"/>
      <c r="W982" s="5"/>
      <c r="X982" s="5"/>
      <c r="Y982" s="5"/>
      <c r="Z982" s="5"/>
      <c r="AA982" s="5"/>
    </row>
    <row r="983" spans="1:27" ht="15.75" customHeight="1" x14ac:dyDescent="0.25">
      <c r="A983" s="1"/>
      <c r="B983" s="1"/>
      <c r="C983" s="1"/>
      <c r="D983" s="1"/>
      <c r="E983" s="1"/>
      <c r="F983" s="2"/>
      <c r="G983" s="2"/>
      <c r="P983" s="4"/>
      <c r="W983" s="5"/>
      <c r="X983" s="5"/>
      <c r="Y983" s="5"/>
      <c r="Z983" s="5"/>
      <c r="AA983" s="5"/>
    </row>
    <row r="984" spans="1:27" ht="15.75" customHeight="1" x14ac:dyDescent="0.25">
      <c r="A984" s="1"/>
      <c r="B984" s="1"/>
      <c r="C984" s="1"/>
      <c r="D984" s="1"/>
      <c r="E984" s="1"/>
      <c r="F984" s="2"/>
      <c r="G984" s="2"/>
      <c r="P984" s="4"/>
      <c r="W984" s="5"/>
      <c r="X984" s="5"/>
      <c r="Y984" s="5"/>
      <c r="Z984" s="5"/>
      <c r="AA984" s="5"/>
    </row>
    <row r="985" spans="1:27" ht="15.75" customHeight="1" x14ac:dyDescent="0.25">
      <c r="A985" s="1"/>
      <c r="B985" s="1"/>
      <c r="C985" s="1"/>
      <c r="D985" s="1"/>
      <c r="E985" s="1"/>
      <c r="F985" s="2"/>
      <c r="G985" s="2"/>
      <c r="P985" s="4"/>
      <c r="W985" s="5"/>
      <c r="X985" s="5"/>
      <c r="Y985" s="5"/>
      <c r="Z985" s="5"/>
      <c r="AA985" s="5"/>
    </row>
    <row r="986" spans="1:27" ht="15.75" customHeight="1" x14ac:dyDescent="0.25">
      <c r="A986" s="1"/>
      <c r="B986" s="1"/>
      <c r="C986" s="1"/>
      <c r="D986" s="1"/>
      <c r="E986" s="1"/>
      <c r="F986" s="2"/>
      <c r="G986" s="2"/>
      <c r="P986" s="4"/>
      <c r="W986" s="5"/>
      <c r="X986" s="5"/>
      <c r="Y986" s="5"/>
      <c r="Z986" s="5"/>
      <c r="AA986" s="5"/>
    </row>
    <row r="987" spans="1:27" ht="15.75" customHeight="1" x14ac:dyDescent="0.25">
      <c r="A987" s="1"/>
      <c r="B987" s="1"/>
      <c r="C987" s="1"/>
      <c r="D987" s="1"/>
      <c r="E987" s="1"/>
      <c r="F987" s="2"/>
      <c r="G987" s="2"/>
      <c r="P987" s="4"/>
      <c r="W987" s="5"/>
      <c r="X987" s="5"/>
      <c r="Y987" s="5"/>
      <c r="Z987" s="5"/>
      <c r="AA987" s="5"/>
    </row>
  </sheetData>
  <autoFilter ref="B8:W8" xr:uid="{0AFF17B3-4912-427C-8AF5-D3D8D8594BB6}"/>
  <mergeCells count="4">
    <mergeCell ref="C7:J7"/>
    <mergeCell ref="K7:N7"/>
    <mergeCell ref="O7:R7"/>
    <mergeCell ref="T7:W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 Vigentes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Ana Cristina Silva Souza</cp:lastModifiedBy>
  <dcterms:created xsi:type="dcterms:W3CDTF">2024-10-09T11:27:51Z</dcterms:created>
  <dcterms:modified xsi:type="dcterms:W3CDTF">2024-10-09T11:36:17Z</dcterms:modified>
</cp:coreProperties>
</file>