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0A0388AD-DA2D-4A87-861D-4B59D94B71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ntratos Vigentes" sheetId="1" r:id="rId1"/>
    <sheet name="Contratos Encerrados" sheetId="2" r:id="rId2"/>
    <sheet name="Registro de Preç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" l="1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7" i="1"/>
  <c r="I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<sst xmlns="http://schemas.openxmlformats.org/spreadsheetml/2006/main" count="1472" uniqueCount="782">
  <si>
    <t>DADOS DA CONTRATAÇÃO</t>
  </si>
  <si>
    <t>DADOS FINANCEIRO</t>
  </si>
  <si>
    <t>VIGÊNCIA</t>
  </si>
  <si>
    <t>OUTRAS INFORMAÇÕES</t>
  </si>
  <si>
    <t>ITEM</t>
  </si>
  <si>
    <t>CONTRATO</t>
  </si>
  <si>
    <t>PA</t>
  </si>
  <si>
    <t>ATA REGISTRO PREÇOS - DIPENSA - INEXIGIBILIDADE</t>
  </si>
  <si>
    <t>CONTRATADO</t>
  </si>
  <si>
    <t>OBJETO</t>
  </si>
  <si>
    <t>VALOR DO CONTRATO</t>
  </si>
  <si>
    <t>ADITIVO DE VALOR (Acréscimo)</t>
  </si>
  <si>
    <t>PRAZO DE PGTO.</t>
  </si>
  <si>
    <t>FORMA DE PGTO.</t>
  </si>
  <si>
    <t>DATA INÍCIO CONTRATO</t>
  </si>
  <si>
    <t>DATA FINAL CONTRATO-ADITVO</t>
  </si>
  <si>
    <t>STATUS</t>
  </si>
  <si>
    <t>Nº DE MESES</t>
  </si>
  <si>
    <t>FISCAL DO CONTRATO FORMALIZAÇÃO</t>
  </si>
  <si>
    <t>PUBLICAÇÃO NO D.O.U.  - ATUALIZADA</t>
  </si>
  <si>
    <t>INFROMAÇÕES ADICIONAIS</t>
  </si>
  <si>
    <t>027/2019</t>
  </si>
  <si>
    <t>268/2019</t>
  </si>
  <si>
    <t>DATEN TECNOLOGIA</t>
  </si>
  <si>
    <t>LOTE I  - DESKTOP PADRÃO  - PE COMPUTADORES</t>
  </si>
  <si>
    <t>Até 10 dias úteis após apresentação da Nota Fiscal</t>
  </si>
  <si>
    <t>Depósito</t>
  </si>
  <si>
    <t>Contrato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</si>
  <si>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</si>
  <si>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</si>
  <si>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</si>
  <si>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</si>
  <si>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</si>
  <si>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</si>
  <si>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</si>
  <si>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</si>
  <si>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</si>
  <si>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</si>
  <si>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</si>
  <si>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</si>
  <si>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</si>
  <si>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</si>
  <si>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</si>
  <si>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</si>
  <si>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</si>
  <si>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</si>
  <si>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</si>
  <si>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</si>
  <si>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055/2017</t>
  </si>
  <si>
    <t>087/2017</t>
  </si>
  <si>
    <t>Incorp</t>
  </si>
  <si>
    <t>Manutenção e Suporte Técnico do Sistema Incorpware</t>
  </si>
  <si>
    <t>Boleto bancário</t>
  </si>
  <si>
    <t>2º Aditivo</t>
  </si>
  <si>
    <t>Davi Amorim          (Portaria nº 455/2018)</t>
  </si>
  <si>
    <t>Em: 04/10/2019  Edição: 193</t>
  </si>
  <si>
    <t>Enviado e-mail para fiscal do contrato, em 08.07.2020, informando a necessidade de avaliar a solictação de aditivo ou nova licitação. No mesmo dia Davi informou que solicitará aditivo.</t>
  </si>
  <si>
    <t>045/2019</t>
  </si>
  <si>
    <t>476/2019</t>
  </si>
  <si>
    <t>AS Engenharia Ltda</t>
  </si>
  <si>
    <t>Execução de reparos gerais na subseção de Feira de Santana</t>
  </si>
  <si>
    <t>3º Aditivo (sendo 2 de valor e  alterações no regime de execução, 1 alterações no regime de execução)</t>
  </si>
  <si>
    <t>Odilon Rocha               (Contrato)</t>
  </si>
  <si>
    <t>Em: 08/09/2020    Edição: 172</t>
  </si>
  <si>
    <t xml:space="preserve">Contrato assinado dia 20/12/2019 - Início da vigência do contrato a partir da ordem de serviçco (31/01/2020).                                   Enviado e-mail para fiscal do contrato, em 16.06.2020, informando a necessidade de avaliar a solictação de aditivo ou nova licitação.  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</si>
  <si>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</si>
  <si>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</si>
  <si>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</si>
  <si>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</si>
  <si>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</si>
  <si>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</si>
  <si>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</si>
  <si>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</si>
  <si>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</si>
  <si>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</si>
  <si>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</si>
  <si>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</si>
  <si>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</si>
  <si>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039/2019</t>
  </si>
  <si>
    <t>191/2019</t>
  </si>
  <si>
    <t>VIPSEL Segurança e Monitoramento</t>
  </si>
  <si>
    <t>Fornecimento, instalação e locação de câmeras, alarmes, sensores e serviço de monitoramento</t>
  </si>
  <si>
    <t xml:space="preserve">Icléa Cassimiro            (Portaria nº 039/2020)  </t>
  </si>
  <si>
    <t>Em: 12/12/2019    Edição: 240</t>
  </si>
  <si>
    <t xml:space="preserve">Enviado e-mail para a fiscal do contrato, em 15.09.2020, informando a necessidade de avaliar a solictação de aditivo ou nova licitação. </t>
  </si>
  <si>
    <t>036/2019</t>
  </si>
  <si>
    <t>208/2019</t>
  </si>
  <si>
    <t>ANA CLAUDIA GOMES BATISTA – ME</t>
  </si>
  <si>
    <t>Locação de licença de uso de sistema de protocolo e tramitação de documentos</t>
  </si>
  <si>
    <t>Icléa Cassimiro e       Davi Amorim      (Portaria nº 045/2020)</t>
  </si>
  <si>
    <t>Em: 25/11/2019                       Edição: 227</t>
  </si>
  <si>
    <t xml:space="preserve">Enviado e-mail para os fiscais do contrato, em 15.09.2020, informando a necessidade de avaliar a solictação de aditivo ou nova licitação. 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</si>
  <si>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</si>
  <si>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</si>
  <si>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</si>
  <si>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</si>
  <si>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</si>
  <si>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</si>
  <si>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</si>
  <si>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037/2019</t>
  </si>
  <si>
    <t>413/2019</t>
  </si>
  <si>
    <t>Anderson Dias Moreira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</si>
  <si>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</si>
  <si>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</si>
  <si>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</si>
  <si>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034/2017</t>
  </si>
  <si>
    <t>Correios</t>
  </si>
  <si>
    <t>Postagens</t>
  </si>
  <si>
    <t>Até dia 21 de cada mês</t>
  </si>
  <si>
    <t>3º Aditivo</t>
  </si>
  <si>
    <t>Em: 07/05/2020                       Edição: 086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</si>
  <si>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</si>
  <si>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</si>
  <si>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</si>
  <si>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</si>
  <si>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</si>
  <si>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</si>
  <si>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024/2016</t>
  </si>
  <si>
    <t>018/2016</t>
  </si>
  <si>
    <t>Benefício Certo</t>
  </si>
  <si>
    <t>Cartão-combustível</t>
  </si>
  <si>
    <t>4º Aditivo (sendo 1 de valor/prazo e 3 de prazo)</t>
  </si>
  <si>
    <t>Icléa Cassimiro   (Portaria nº 454/2018)</t>
  </si>
  <si>
    <t>038/2019</t>
  </si>
  <si>
    <t>374/2019</t>
  </si>
  <si>
    <t>CGN Construções EIRELI</t>
  </si>
  <si>
    <t>Serviço de engenharia para reforma geral (Sede anexa - Casa Branca)</t>
  </si>
  <si>
    <t>Icléa Cassimiro   (Portaria nº 022/2020)</t>
  </si>
  <si>
    <t>040/2019</t>
  </si>
  <si>
    <t>179/2019</t>
  </si>
  <si>
    <t>ADRIANA JUNIA GODINHO</t>
  </si>
  <si>
    <t>Fornecimento de fragmentadora de papel</t>
  </si>
  <si>
    <t>Icléa Cassimiro   (Portaria nº 025/2020)</t>
  </si>
  <si>
    <t>Em: 20/12/2019  Edição: 246</t>
  </si>
  <si>
    <t>062/2017</t>
  </si>
  <si>
    <t>091/2017</t>
  </si>
  <si>
    <t>Engeltech</t>
  </si>
  <si>
    <t>Manutenção de elevador e plataforma elevatória</t>
  </si>
  <si>
    <t>Aialla Matos                  (Portaria nº 994/2019)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</si>
  <si>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</si>
  <si>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</si>
  <si>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</si>
  <si>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</si>
  <si>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</si>
  <si>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</si>
  <si>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</si>
  <si>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</si>
  <si>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</si>
  <si>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</si>
  <si>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</si>
  <si>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Fornecimento de Network Attached Storage (NAS) - Lote II</t>
  </si>
  <si>
    <t>Fornecimento de Licença de Uso Microsoft SQL - Tempo Indeterminado  - Lote IX</t>
  </si>
  <si>
    <t>027/2016</t>
  </si>
  <si>
    <t>056/2015</t>
  </si>
  <si>
    <t>Premier Serviços</t>
  </si>
  <si>
    <t xml:space="preserve">Terceirização de Motoristas </t>
  </si>
  <si>
    <t>5º Aditivo</t>
  </si>
  <si>
    <t xml:space="preserve">Icléa Cassimiro            (Portaria nº 454/2018)  </t>
  </si>
  <si>
    <t>Em: 06/07/2020    Edição: 127</t>
  </si>
  <si>
    <t>003/2019</t>
  </si>
  <si>
    <t>385/2018</t>
  </si>
  <si>
    <t>AGABM</t>
  </si>
  <si>
    <t>Terceirização de porteiros</t>
  </si>
  <si>
    <t xml:space="preserve">Icléa Cassimiro            (Portaria nº 133/2019)  </t>
  </si>
  <si>
    <t>Em: 07/07/2020    Edição: 128</t>
  </si>
  <si>
    <t>020/2018</t>
  </si>
  <si>
    <t>032/2018</t>
  </si>
  <si>
    <t xml:space="preserve">Terceirização de telefonia, recepção e limpeza </t>
  </si>
  <si>
    <t>6º Aditivo</t>
  </si>
  <si>
    <t>Em: 28/08/2020    Edição: 166</t>
  </si>
  <si>
    <t>048/2015</t>
  </si>
  <si>
    <t>070/2015</t>
  </si>
  <si>
    <t>Batur - Use Táxi</t>
  </si>
  <si>
    <t>Serviços de táxi na capital e região metropolitana</t>
  </si>
  <si>
    <t>5º Aditivo (sendo 1 de valor e 4 de prazo)</t>
  </si>
  <si>
    <t>Em: 20/12/2019                        Edição: 246</t>
  </si>
  <si>
    <t>046/2019</t>
  </si>
  <si>
    <t>JRV SERVIÇOS  LTDA-ME</t>
  </si>
  <si>
    <t>Fornecimento de PONTO DE ACESSO WI-FI - Lote IV</t>
  </si>
  <si>
    <t>Davi Amorim          Marcos Félix      (Portaria nº 046/2020)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</si>
  <si>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</si>
  <si>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</si>
  <si>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</si>
  <si>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</si>
  <si>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</si>
  <si>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</si>
  <si>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</si>
  <si>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002/2019</t>
  </si>
  <si>
    <t>320/2018</t>
  </si>
  <si>
    <t>Sheylla de Andrade Ribeiro de Souza (RP Security)</t>
  </si>
  <si>
    <t>Antívirus Corporativo</t>
  </si>
  <si>
    <t>1º Aditivo</t>
  </si>
  <si>
    <t>Davi Amorim          (Portaria nº 132/2019)</t>
  </si>
  <si>
    <t>Em: 10/01/2020                        Edição: 007</t>
  </si>
  <si>
    <t>003/2020</t>
  </si>
  <si>
    <t>457/2019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</si>
  <si>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</si>
  <si>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</si>
  <si>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Zenilde Batista          (Portaria nº 040/2020)</t>
  </si>
  <si>
    <t>005/2019</t>
  </si>
  <si>
    <t>389/2018</t>
  </si>
  <si>
    <t>DATA PRINT INFORMÁTICA (LFN Informática)</t>
  </si>
  <si>
    <t>Confecção de Carnês de Cobrança</t>
  </si>
  <si>
    <t>Cristine Oliveira                (Portaria nº 134/2019)</t>
  </si>
  <si>
    <t>001/2020</t>
  </si>
  <si>
    <t>307/2019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</si>
  <si>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</si>
  <si>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</si>
  <si>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</si>
  <si>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033/2019</t>
  </si>
  <si>
    <t>376/2019</t>
  </si>
  <si>
    <t>LEME Consultoria em Gestão de RH</t>
  </si>
  <si>
    <t>Serviço de Mapeamento de Competencias Tecnicas e Comportamentais e Revisão PCCS</t>
  </si>
  <si>
    <t>Zenilde Batista          (Portaria nº 021/2020</t>
  </si>
  <si>
    <t>Em: 15/01/2020  Edição: 010</t>
  </si>
  <si>
    <t>042/2019</t>
  </si>
  <si>
    <t>368/2019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</si>
  <si>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</si>
  <si>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</si>
  <si>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</si>
  <si>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</si>
  <si>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005/2020</t>
  </si>
  <si>
    <t>450/2019</t>
  </si>
  <si>
    <t>ARP 002/2020 PE 036/2019</t>
  </si>
  <si>
    <t>INTER VILAS VIAGENS E TURISMO</t>
  </si>
  <si>
    <t xml:space="preserve">Fornecimento de passagens rodoviárias nacionais - (lote 02 – Passagens Rodoviárias ) </t>
  </si>
  <si>
    <t>Joana Lima                (Portaria nº 084/2020)</t>
  </si>
  <si>
    <t>Em: 24/01/2020                        Edição: 017</t>
  </si>
  <si>
    <t>004/2020</t>
  </si>
  <si>
    <t>ARP 01/2020 PE 036/2019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</si>
  <si>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</si>
  <si>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</si>
  <si>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Joana Lima                (Portaria nº 085/2020)</t>
  </si>
  <si>
    <t>026/2018</t>
  </si>
  <si>
    <t>016/2018</t>
  </si>
  <si>
    <t>ALDITEC</t>
  </si>
  <si>
    <t>Manutenção de ar-condicionado</t>
  </si>
  <si>
    <t>4º Aditivo</t>
  </si>
  <si>
    <t>Aialla Matos      (Portaria nº 604/2019)</t>
  </si>
  <si>
    <t>Em: 14/09/2020    Edição: 176</t>
  </si>
  <si>
    <t>166/2018</t>
  </si>
  <si>
    <t>MAXIFROTAS</t>
  </si>
  <si>
    <t>Manutenção preventiva e corretiva de veículos</t>
  </si>
  <si>
    <t>Wilmar Marques      (Portaria nº 130/2019</t>
  </si>
  <si>
    <t>037/2017</t>
  </si>
  <si>
    <t>054/2017</t>
  </si>
  <si>
    <t xml:space="preserve">Bortoncello Administração e Locação de Imóveis </t>
  </si>
  <si>
    <t>Aluguel Subseção de Vitória da Conquista</t>
  </si>
  <si>
    <t xml:space="preserve">Icléa Cassimiro            (Portaria nº 339/2019)  </t>
  </si>
  <si>
    <t xml:space="preserve">Solicitado em 15/09/2020 retificação da publicação do extrato </t>
  </si>
  <si>
    <t>025/2016</t>
  </si>
  <si>
    <t>PA Arquivos</t>
  </si>
  <si>
    <t>Guarda de documentos</t>
  </si>
  <si>
    <t>Marlyane de Carvalho               (Portaria nº 131/2019)</t>
  </si>
  <si>
    <t>Em: 10/02/2020    Edição: 028</t>
  </si>
  <si>
    <t>007/2019</t>
  </si>
  <si>
    <t>ALGAR Soluções</t>
  </si>
  <si>
    <t>Link de internet dedicado - Sede (Principal)</t>
  </si>
  <si>
    <t>Davi Amorim      (Portaria nº 184/2019)</t>
  </si>
  <si>
    <t>Em: 16/03/2020                        Edição: 051</t>
  </si>
  <si>
    <t>041/2019</t>
  </si>
  <si>
    <t>412/2019</t>
  </si>
  <si>
    <t>ITS TELECOMUNICAÇÕES LTDA</t>
  </si>
  <si>
    <t>Link de internet dedicado - Subseção de Feira de Santana</t>
  </si>
  <si>
    <t>Davi Amorim          Marcos Félix      (Portaria nº 044/2020)</t>
  </si>
  <si>
    <t>002/2016</t>
  </si>
  <si>
    <t>006/2016</t>
  </si>
  <si>
    <t>Sênior Sistemas</t>
  </si>
  <si>
    <t>Manutenção e suporte de sistema de RH</t>
  </si>
  <si>
    <t>Alexandra Nascimento               Davi Amorim             (Portaria nº 359/2018)</t>
  </si>
  <si>
    <t>002/2018</t>
  </si>
  <si>
    <t>008/2018</t>
  </si>
  <si>
    <t>Construtora Modular Ltda</t>
  </si>
  <si>
    <t>Aluguel Subseção de Teixeira de Freitas</t>
  </si>
  <si>
    <t>Em: 05/03/2020                        Edição: 044</t>
  </si>
  <si>
    <t>002/2020</t>
  </si>
  <si>
    <t>428/2019</t>
  </si>
  <si>
    <t>WR Tecnologia Ltda</t>
  </si>
  <si>
    <t>Locação de rastreamento e monitoramento de veículos via satélite por GPS/GSM/GPRS</t>
  </si>
  <si>
    <t>Wilmar Marques     (Portaria nº 086/2020)</t>
  </si>
  <si>
    <t>006/2020</t>
  </si>
  <si>
    <t>ESTUDIO
RM ENGENHARIA ARQUITETURA E DECORAÇÃO</t>
  </si>
  <si>
    <t>Acompanhamento e fiscalização dos reparos gerais na sede anexa (rua General Labatut, n.05),  Subseção de Feira de Santana e Vitória da Conquista</t>
  </si>
  <si>
    <t>Até 10 dias úteis  após apresentação de Nota Fiscal</t>
  </si>
  <si>
    <t>Aditivo</t>
  </si>
  <si>
    <t xml:space="preserve">Icléa Cassimiro            </t>
  </si>
  <si>
    <t>EM: 09/03/2020         Edição: 046</t>
  </si>
  <si>
    <t>S/N</t>
  </si>
  <si>
    <t>046/2020</t>
  </si>
  <si>
    <t>Banco do Brasil</t>
  </si>
  <si>
    <t>Acordo Coop Técnica Sistema de Pregão Eletrônico Licitacoes-e</t>
  </si>
  <si>
    <t xml:space="preserve">Ressarcimento </t>
  </si>
  <si>
    <t>Em: 20/03/2020    Edição: 055</t>
  </si>
  <si>
    <t>021/2017</t>
  </si>
  <si>
    <t>030/2017</t>
  </si>
  <si>
    <t>Manutenção e Suporte Técnico ao Sistema de gestão contábil, financeira, almoxarifado e patrimônio</t>
  </si>
  <si>
    <t>Luiz Araújo      (Contrato)</t>
  </si>
  <si>
    <t>Em: 06/04/2020    Edição: 66</t>
  </si>
  <si>
    <t>064/2016</t>
  </si>
  <si>
    <t>José Marcos Lemos Fochi</t>
  </si>
  <si>
    <t>Aluguel Subseção de Itabuna</t>
  </si>
  <si>
    <t>007/2017</t>
  </si>
  <si>
    <t>003/2017</t>
  </si>
  <si>
    <t>Maphre</t>
  </si>
  <si>
    <t>Seguro de veículos (Frontier, 3 Ford Ka e Ranger)</t>
  </si>
  <si>
    <t>Até 30 dias após emissão do boleto</t>
  </si>
  <si>
    <t>4º Aditivo (sendo 1 de valor e 3 de prazo)</t>
  </si>
  <si>
    <t xml:space="preserve">Em: 15/04/2020    Edição: 72             RETIFICAÇÃO               Em: 24/04/2020    Edição: 78 </t>
  </si>
  <si>
    <t>013/2018</t>
  </si>
  <si>
    <t>005/2018</t>
  </si>
  <si>
    <t>In Verbis</t>
  </si>
  <si>
    <t>Recortes jurídicos</t>
  </si>
  <si>
    <t>Saulo Novaes        (Portaria nº 186/2019)</t>
  </si>
  <si>
    <t>Em: 15/05/2020    Edição: 92</t>
  </si>
  <si>
    <t>027/2017</t>
  </si>
  <si>
    <t>031/2017</t>
  </si>
  <si>
    <t>G7 Net</t>
  </si>
  <si>
    <t>Link de internet - Barreiras</t>
  </si>
  <si>
    <t>Davi Amorim      (Portaria nº 356/2018)</t>
  </si>
  <si>
    <t>Em: 20/05/2020    Edição: 95</t>
  </si>
  <si>
    <t>008/2020</t>
  </si>
  <si>
    <t>456/2019</t>
  </si>
  <si>
    <t>LOTE I - ITEM 5 - ARP - PE 038/2019</t>
  </si>
  <si>
    <t>DIGA TECNOLOGIA EM
ATENDIMENTO LTDA (INFOTV COMUNICAÇÕES  LTDA)</t>
  </si>
  <si>
    <t>Suporte Técnico
remoto</t>
  </si>
  <si>
    <t>Solicitado ao Gabinete em 16/09/2020</t>
  </si>
  <si>
    <t>Em: 16/07/2020   Edição: 155</t>
  </si>
  <si>
    <t>Solicitação publicação do aditivo em 15.09.2020</t>
  </si>
  <si>
    <t>006/2018</t>
  </si>
  <si>
    <t>GIBBOR PUBLICIDADE</t>
  </si>
  <si>
    <t>Publicações de atos administrativos em jornal de grande circulação</t>
  </si>
  <si>
    <t>Joana Angelica Lima Cléa Mascarenhas     (Portaria nº 383/2018)</t>
  </si>
  <si>
    <t>Em: 22/06/2020    Edição: 117</t>
  </si>
  <si>
    <t>010/2020</t>
  </si>
  <si>
    <t>174/2019</t>
  </si>
  <si>
    <t>LOTE III - ARP 001/2019 PE 030/2019</t>
  </si>
  <si>
    <t>GENSA GRÁFICA</t>
  </si>
  <si>
    <t>Impressão Códigos, Livretos e Blocos - LOTE III LEGISLAÇÃO BÁSICA</t>
  </si>
  <si>
    <t xml:space="preserve">Juliana Souza            (Portaria nº 280/2020)  </t>
  </si>
  <si>
    <t>Em: 14/07/2020   Edição: 133</t>
  </si>
  <si>
    <t>LOTE IV - ARP 001/2019 PE 030/2019</t>
  </si>
  <si>
    <t>Impressão Códigos, Livretos e Blocos - LOTE IV BLOCOS</t>
  </si>
  <si>
    <t xml:space="preserve">Juliana Souza    (Portaria nº 280/2020)  </t>
  </si>
  <si>
    <t>018/2018</t>
  </si>
  <si>
    <t>Experts Informática</t>
  </si>
  <si>
    <t>Suporte de e-mail e hospedagem de domínio</t>
  </si>
  <si>
    <t>Davi Amorim    (Portaria nº 398/2018)</t>
  </si>
  <si>
    <t>011/2020</t>
  </si>
  <si>
    <t>076/2020</t>
  </si>
  <si>
    <t>LOTE II - ARP - PE 010/2020</t>
  </si>
  <si>
    <t>PORTO SEGURO COMPANHIA DE SEGUROS GERAIS</t>
  </si>
  <si>
    <t>Seguro veicular para os 02(dois) veículos novos marca/modelo Nissan Frontier</t>
  </si>
  <si>
    <t xml:space="preserve">Wilmar Marques   (Portaria nº 278/2020)  </t>
  </si>
  <si>
    <t>Em: 02/07/2020   Edição: 125</t>
  </si>
  <si>
    <t>013/2019</t>
  </si>
  <si>
    <t>083/2019</t>
  </si>
  <si>
    <t>WEBFOCO</t>
  </si>
  <si>
    <t>Link de internet dedicado - Sede (Redundante)</t>
  </si>
  <si>
    <t>Davi Amorim    (Portaria nº 997/2019)</t>
  </si>
  <si>
    <t>Em: 13/05/2020    Edição: 90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</si>
  <si>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</si>
  <si>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</si>
  <si>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</si>
  <si>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</si>
  <si>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</si>
  <si>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</si>
  <si>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</si>
  <si>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012/2019</t>
  </si>
  <si>
    <t>090/2015</t>
  </si>
  <si>
    <t>Bacone</t>
  </si>
  <si>
    <t>Manutenção de Telefonia</t>
  </si>
  <si>
    <t>Davi Amorim         (Portaria nº 1164/2019)</t>
  </si>
  <si>
    <t>015/2020</t>
  </si>
  <si>
    <t>069/2020</t>
  </si>
  <si>
    <t>LOTE I - ARP -  PE 011/2020</t>
  </si>
  <si>
    <t>FSF TECNOLOGIA S.A</t>
  </si>
  <si>
    <t>Serviços de acesso à internet, por meio de link dedicado de 60 Mbps para a Sede Principal do Coren-BA. Intslação</t>
  </si>
  <si>
    <t>Davi Amorim                  (Portaria nº 352/2020)</t>
  </si>
  <si>
    <t>Em: 20/08/2020    Edição: 160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</si>
  <si>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</si>
  <si>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</si>
  <si>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</si>
  <si>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</si>
  <si>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Marcos Félix                 (Portaria nº 354/2020)</t>
  </si>
  <si>
    <t>012/2020</t>
  </si>
  <si>
    <t>LOTE I - ARP - PE 010/2020</t>
  </si>
  <si>
    <t>MAPFRE
SEGUROS GERAIS S.A.</t>
  </si>
  <si>
    <t>Seguro veicular para os 05(cinco) veículos novos marca/modelo Renault Duster</t>
  </si>
  <si>
    <t xml:space="preserve">Wilmar Marques   (Portaria nº 279/2020)  </t>
  </si>
  <si>
    <t>075/2020</t>
  </si>
  <si>
    <t>Prestação de Serviços relativos à emissão e administração de cartão de pagamento para utilização pelo CONSELHO REGIONAL DE
ENFERMAGEM DA BAHIA, em saques e como meio de pagamento nas suas aquisições de
bens e serviços.</t>
  </si>
  <si>
    <t>Prazo estipulada para fatura do cartão</t>
  </si>
  <si>
    <t>Pendente de manifestação da PROGER</t>
  </si>
  <si>
    <t>019/2020</t>
  </si>
  <si>
    <t>039/2020</t>
  </si>
  <si>
    <t>LOTE VII, VIII, IX, X E XI - ARP - PE 019/2020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</si>
  <si>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</si>
  <si>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</si>
  <si>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Solicitar ao Gabinete em 15/09/2020</t>
  </si>
  <si>
    <t>Em: 24/08/2020    Edição: 164</t>
  </si>
  <si>
    <t>014/2020</t>
  </si>
  <si>
    <t>LOTE II, III, IV, V, VI e VII - ARP -  PE 011/2020</t>
  </si>
  <si>
    <t>WEBFOCO TELECOMUNICAÇÕES LTDA - EPP</t>
  </si>
  <si>
    <t>Link dedicado para a Sede Anexa, subseções de Vitória da Conquista, Barreiras, Itabuna, Juazeiro e Teixeira de Freitas</t>
  </si>
  <si>
    <t>Marcos Félix                 (Portaria nº 351/2020)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</si>
  <si>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</si>
  <si>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</si>
  <si>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</si>
  <si>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</si>
  <si>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                 (Portaria nº 353/2020) </t>
  </si>
  <si>
    <t>039/2017</t>
  </si>
  <si>
    <t>074/2017</t>
  </si>
  <si>
    <t xml:space="preserve">Alvino Nogueira </t>
  </si>
  <si>
    <t>Aluguel Subseção de Barreiras</t>
  </si>
  <si>
    <t>EM: 08/09/2020         Edição: 172</t>
  </si>
  <si>
    <t>022/2018</t>
  </si>
  <si>
    <t>023/2018</t>
  </si>
  <si>
    <t>CDLJ Publicidade (Yayá)</t>
  </si>
  <si>
    <t>Projetos de comunicação integrada - Agência de publicidade</t>
  </si>
  <si>
    <t>Robertson Fiori e Juliana Souza        (Portaria nº 802/2019)</t>
  </si>
  <si>
    <t>Em: 04/08/2020   Edição: 148</t>
  </si>
  <si>
    <t>030/2016</t>
  </si>
  <si>
    <t>052/2016</t>
  </si>
  <si>
    <t>Imprensa Nacional</t>
  </si>
  <si>
    <t>Publicações no DOU</t>
  </si>
  <si>
    <t>028/2020</t>
  </si>
  <si>
    <t>MATHEUS MELO PITHON</t>
  </si>
  <si>
    <t>Aluguel nova Sede Subseção de Vitória da Conquista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</si>
  <si>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</si>
  <si>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Em: 15/04/2020    Edição: 72</t>
  </si>
  <si>
    <t>016/2019</t>
  </si>
  <si>
    <t>176/2019</t>
  </si>
  <si>
    <t>Hermelino Lopes de Oliveira</t>
  </si>
  <si>
    <t>Aluguel nova Sede Subseção de Feira de Santana</t>
  </si>
  <si>
    <t xml:space="preserve">Odilon da Rocha       (Portaria nº 257/2020)  </t>
  </si>
  <si>
    <t>Em: 04/09/2019   Edição: 171</t>
  </si>
  <si>
    <t>017/2020</t>
  </si>
  <si>
    <t>091/2020</t>
  </si>
  <si>
    <t>DISP. 015/2020</t>
  </si>
  <si>
    <t>Flávio Roberto Pereira Jatobá II</t>
  </si>
  <si>
    <t>Locação de Sala Comercial para sediar a subseção de Juazeiro</t>
  </si>
  <si>
    <t>-</t>
  </si>
  <si>
    <t>Odilon da Rocha           (Portaria nº 343/2020)</t>
  </si>
  <si>
    <t>035/2019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</si>
  <si>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</si>
  <si>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</si>
  <si>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</si>
  <si>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</si>
  <si>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Recolhimento</t>
  </si>
  <si>
    <t>Até conclusão do Leilão</t>
  </si>
  <si>
    <t xml:space="preserve">Icléa Cassimiro            (Portaria nº 268/2020)  </t>
  </si>
  <si>
    <t>Em: 25/11/2019   Edição: 227</t>
  </si>
  <si>
    <t>058/2013</t>
  </si>
  <si>
    <t>CIELO</t>
  </si>
  <si>
    <t>Contrato de Afiliação para transação com cartões de crédito e débito</t>
  </si>
  <si>
    <t>POR CONSUMO</t>
  </si>
  <si>
    <t>TEMPO INDETERMINADO</t>
  </si>
  <si>
    <t>Luiz Araújo</t>
  </si>
  <si>
    <t>Solicitar informações à CPL</t>
  </si>
  <si>
    <t>080/2017</t>
  </si>
  <si>
    <t>Coelba</t>
  </si>
  <si>
    <t>Fornecimento de energia elétrica</t>
  </si>
  <si>
    <t>Pendente informações complementares</t>
  </si>
  <si>
    <t>ATUALIZADO EM 17 /09/2020</t>
  </si>
  <si>
    <r>
      <t xml:space="preserve">Solicitada ao Gabinete em 16/09/2020 </t>
    </r>
    <r>
      <rPr>
        <strike/>
        <sz val="11"/>
        <color theme="1"/>
        <rFont val="Calibri"/>
        <family val="2"/>
        <scheme val="minor"/>
      </rPr>
      <t>Elisangela Santana (Portaria nº 182/2019)</t>
    </r>
  </si>
  <si>
    <t>ATA REGISTRO PREÇOS</t>
  </si>
  <si>
    <t>PUBLICAÇÃO NO D.O.U.</t>
  </si>
  <si>
    <t>OS</t>
  </si>
  <si>
    <t>038/2019 - SRP 001/2019</t>
  </si>
  <si>
    <t>ARP 001/2019 PE 018/2019</t>
  </si>
  <si>
    <t>BRASITUR EVENTOS E TURISMO</t>
  </si>
  <si>
    <t>Evento - Capacitar para ficar Legal em Feira de Santana e Eunápolis</t>
  </si>
  <si>
    <t>ORDEM DE SERVIÇO</t>
  </si>
  <si>
    <t>Lúcia Farias</t>
  </si>
  <si>
    <t>Em: 22/08/2019    Edição: 162</t>
  </si>
  <si>
    <t>ARP 003/2019 PE 018/2019</t>
  </si>
  <si>
    <t>DF TURISMO</t>
  </si>
  <si>
    <t>Evento - Capacitar para ficar legal em Alagoinhas</t>
  </si>
  <si>
    <t>ARP 002/2019 PE 018/2019</t>
  </si>
  <si>
    <t>IGOR ESPINOLA SILVA</t>
  </si>
  <si>
    <t>Evento - Capacitar para ficar Legal em Guanambi, Sr Bonfim e Barreiras</t>
  </si>
  <si>
    <t>ARP 001/2019 PE 030/2019</t>
  </si>
  <si>
    <t>Impressão Códigos, Livretos e Blocos - LOTE I CARTILHA CÓDIGO PROCESSO ÉTICO</t>
  </si>
  <si>
    <t>Juliana Souza</t>
  </si>
  <si>
    <t>Impressão Códigos, Livretos e Blocos - LOTE II CARTILHA COMISSÃO ÉTICA</t>
  </si>
  <si>
    <t>OF</t>
  </si>
  <si>
    <t>414/2019        SRP 001/2019</t>
  </si>
  <si>
    <t>ARP 001/2019              PE 28/219</t>
  </si>
  <si>
    <t>MOVMOBILE INDÚSTRIA E COMÉRCIO DE
MÓVEIS LTDA</t>
  </si>
  <si>
    <t>Cadeira secretária giratória com
braços reguláveis na cor azul,
impermeável.</t>
  </si>
  <si>
    <t>ORDEM DE FORNECIMENTO</t>
  </si>
  <si>
    <t>458/2019</t>
  </si>
  <si>
    <t>ARP 002/2019 PE 035/2019</t>
  </si>
  <si>
    <t>JRMCAR LOCADORA DE VEICULOS EIRELI</t>
  </si>
  <si>
    <t>Fornecimento de 05 veículos automotores SUVs Duster 1.6 - Novo zero Km - 2019  (Lote III)</t>
  </si>
  <si>
    <t>Em: 23/12/2019    Edição: 247</t>
  </si>
  <si>
    <t>ARP 001/2019 PE 035/2019</t>
  </si>
  <si>
    <t>TRIUNFO COMERCIAL E SERVICOS EIRELI</t>
  </si>
  <si>
    <t>Fornecimento de 02 Veículos automotores 2019/2020 - Nissan Frontier (Lote I)</t>
  </si>
  <si>
    <t>085/2019</t>
  </si>
  <si>
    <t>LOTE 1 - ITEM 1 A 21 - ARP 01/2020 - PE 03/2019</t>
  </si>
  <si>
    <t>JSLC COMÉRCIO DE LIVROS</t>
  </si>
  <si>
    <t>Fornecimento de Livros para a PROGER do Coren-BA</t>
  </si>
  <si>
    <t>Saulo Novaes</t>
  </si>
  <si>
    <t>Em: 02/04/2020    Edição: 064</t>
  </si>
  <si>
    <t>LOTE I - ITEM 1 - ARP 01 - PE 038/2019</t>
  </si>
  <si>
    <t>INFOTV COMUNICAÇÕES  LTDA</t>
  </si>
  <si>
    <t xml:space="preserve">Software de Gestão
do Atendimento -
Marca Própria (Licença
Permanente) Qtde 08
</t>
  </si>
  <si>
    <t>Sophia Sampaio</t>
  </si>
  <si>
    <t xml:space="preserve">Emissor de Senhas -
Marca Própria - Qtde 09
</t>
  </si>
  <si>
    <t>LOTE I - ITEM 2 - ARP 01 - PE 038/2019</t>
  </si>
  <si>
    <t xml:space="preserve">Terminal de avaliação de
atendimento - Marca Própria -
Modelo Opiniometro - Qtde 30
</t>
  </si>
  <si>
    <t>LOTE I - ITEM 3 - ARP 01 - PE 038/2019</t>
  </si>
  <si>
    <t>Implantação da Solução - Qtde 08</t>
  </si>
  <si>
    <t>LOTE II - ITEM 1 - ARP 02 - PE 038/2019</t>
  </si>
  <si>
    <t>FILAH SOLUÇÕES INTEGRADAS PARA GESTÃO DE ATENDIMENTO LTDA - EPP</t>
  </si>
  <si>
    <t>Software de Mural
Digital (Licença
Permanente) Qtde 12</t>
  </si>
  <si>
    <t>LOTE II - ITEM 2 - ARP 02 - PE 038/2019</t>
  </si>
  <si>
    <t>Set Top Box - Qtde 12</t>
  </si>
  <si>
    <t>LOTE II - ITEM 3 - ARP 02 - PE 038/2019</t>
  </si>
  <si>
    <t>Implantação da
Solução - Qtde 12</t>
  </si>
  <si>
    <t>LOTE II - ITEM 4 - ARP 02 - PE 038/2019</t>
  </si>
  <si>
    <t>Suporte Técnico remoto - Qtde 12</t>
  </si>
  <si>
    <t>LOTE III - ITEM 1 - ARP 03 - PE 038/2019</t>
  </si>
  <si>
    <t>TJC IMPORTADORA LTDA - ME</t>
  </si>
  <si>
    <t xml:space="preserve">Smart TV AOC 32' AOC 32S5295 LED 2USB 3 HDMI WIFI - Qtde 13
</t>
  </si>
  <si>
    <t>LOTE III - ITEM 2 - ARP 03 - PE 038/2019</t>
  </si>
  <si>
    <t>Smart TV AOC 43' AOC 43S5295 LED FUL HD 2USB 3 HDMI WIFI - Qtde 06</t>
  </si>
  <si>
    <t>092/2020</t>
  </si>
  <si>
    <t>ARP 001/2020 PE 020/2020</t>
  </si>
  <si>
    <t>GRAFICA DO PRETO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</si>
  <si>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</si>
  <si>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</si>
  <si>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</si>
  <si>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</si>
  <si>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</si>
  <si>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</si>
  <si>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</si>
  <si>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</si>
  <si>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</si>
  <si>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</si>
  <si>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</si>
  <si>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</si>
  <si>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</si>
  <si>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</si>
  <si>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</si>
  <si>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</si>
  <si>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</si>
  <si>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</si>
  <si>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00120/19</t>
  </si>
  <si>
    <t>321/2018</t>
  </si>
  <si>
    <t>LINK Consultores</t>
  </si>
  <si>
    <t>Serviço de elaboração do Plano Diretor de Tecnologia da Informação (PDTI) do Coren-Ba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</si>
  <si>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</si>
  <si>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</si>
  <si>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</si>
  <si>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</si>
  <si>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</si>
  <si>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</si>
  <si>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</si>
  <si>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</si>
  <si>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</si>
  <si>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</si>
  <si>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</si>
  <si>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</si>
  <si>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</si>
  <si>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</si>
  <si>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</si>
  <si>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</si>
  <si>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</si>
  <si>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</si>
  <si>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</si>
  <si>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</si>
  <si>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</si>
  <si>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</si>
  <si>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</si>
  <si>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</si>
  <si>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</si>
  <si>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</si>
  <si>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</si>
  <si>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</si>
  <si>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</si>
  <si>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007/17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</si>
  <si>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</si>
  <si>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</si>
  <si>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</si>
  <si>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</si>
  <si>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</si>
  <si>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</si>
  <si>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</si>
  <si>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</si>
  <si>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</si>
  <si>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</si>
  <si>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</si>
  <si>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</si>
  <si>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suprimentos de informática, aparelhos telefônicos, utensílios diversos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</si>
  <si>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</si>
  <si>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</si>
  <si>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</si>
  <si>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</si>
  <si>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</si>
  <si>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</si>
  <si>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</si>
  <si>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</si>
  <si>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</si>
  <si>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</si>
  <si>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</si>
  <si>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</si>
  <si>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</si>
  <si>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</si>
  <si>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</si>
  <si>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</si>
  <si>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</si>
  <si>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</si>
  <si>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</si>
  <si>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</si>
  <si>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</si>
  <si>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</si>
  <si>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</si>
  <si>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</si>
  <si>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</si>
  <si>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</si>
  <si>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</si>
  <si>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</si>
  <si>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</si>
  <si>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</si>
  <si>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</si>
  <si>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</si>
  <si>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</si>
  <si>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</si>
  <si>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</si>
  <si>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</si>
  <si>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</si>
  <si>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</si>
  <si>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</si>
  <si>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</si>
  <si>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</si>
  <si>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</si>
  <si>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</si>
  <si>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</si>
  <si>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</si>
  <si>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</si>
  <si>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</si>
  <si>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</si>
  <si>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</si>
  <si>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</si>
  <si>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</si>
  <si>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</si>
  <si>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</si>
  <si>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</si>
  <si>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</si>
  <si>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</si>
  <si>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</si>
  <si>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</si>
  <si>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</si>
  <si>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</si>
  <si>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</si>
  <si>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</si>
  <si>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</si>
  <si>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</si>
  <si>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</si>
  <si>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</si>
  <si>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</si>
  <si>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</si>
  <si>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</si>
  <si>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</si>
  <si>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</si>
  <si>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</si>
  <si>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</si>
  <si>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Boleto Bancário</t>
  </si>
  <si>
    <t>Davi Amorim      (Portaria nº 455/2018)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</si>
  <si>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</si>
  <si>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</si>
  <si>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</si>
  <si>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</si>
  <si>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</si>
  <si>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</si>
  <si>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</si>
  <si>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</si>
  <si>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</si>
  <si>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</si>
  <si>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</si>
  <si>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</si>
  <si>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</si>
  <si>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</si>
  <si>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</si>
  <si>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</si>
  <si>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</si>
  <si>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</si>
  <si>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</si>
  <si>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</si>
  <si>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</si>
  <si>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</si>
  <si>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</si>
  <si>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</si>
  <si>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</si>
  <si>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</si>
  <si>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</si>
  <si>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</si>
  <si>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</si>
  <si>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</si>
  <si>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</si>
  <si>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</si>
  <si>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</si>
  <si>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</si>
  <si>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</si>
  <si>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</si>
  <si>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</si>
  <si>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</si>
  <si>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</si>
  <si>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</si>
  <si>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</si>
  <si>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</si>
  <si>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</si>
  <si>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</si>
  <si>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</si>
  <si>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</si>
  <si>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</si>
  <si>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</si>
  <si>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</si>
  <si>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</si>
  <si>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</si>
  <si>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</si>
  <si>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</si>
  <si>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</si>
  <si>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</si>
  <si>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</si>
  <si>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</si>
  <si>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</si>
  <si>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</si>
  <si>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</si>
  <si>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</si>
  <si>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</si>
  <si>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</si>
  <si>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</si>
  <si>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</si>
  <si>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</si>
  <si>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</si>
  <si>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</si>
  <si>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</si>
  <si>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</si>
  <si>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</si>
  <si>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</si>
  <si>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</si>
  <si>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</si>
  <si>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</si>
  <si>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</si>
  <si>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</si>
  <si>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</si>
  <si>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</si>
  <si>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</si>
  <si>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</si>
  <si>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</si>
  <si>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</si>
  <si>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</si>
  <si>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</si>
  <si>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</si>
  <si>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</si>
  <si>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</si>
  <si>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Em:16/10/2017 Edição:198</t>
  </si>
  <si>
    <t>Em:17/08/2020 Edição:157</t>
  </si>
  <si>
    <t>Em:17/07/2020 Edição:136</t>
  </si>
  <si>
    <t>052/2020</t>
  </si>
  <si>
    <t>ARP001/2020 PE005/2020</t>
  </si>
  <si>
    <t>COFS COMERCIO VAREJISTA</t>
  </si>
  <si>
    <t>Fornecimento de Material de Expediente</t>
  </si>
  <si>
    <t>VALOR DA ATA</t>
  </si>
  <si>
    <t>ARP002/2020 PE 005/2020</t>
  </si>
  <si>
    <t>HUMAITA COMERCIO DE PAPEIS</t>
  </si>
  <si>
    <t>DATA INÍCIO DA ATA</t>
  </si>
  <si>
    <t>DATA FINAL DA ATA</t>
  </si>
  <si>
    <t>124/2020</t>
  </si>
  <si>
    <t>ARP001/2020 DISPENSA 021/2020</t>
  </si>
  <si>
    <t>LIMA &amp;BONFIM LTDA</t>
  </si>
  <si>
    <t>Serviço de realização de exames COVID-19 - (Vitoria da Conquista) - SOROLOGIA</t>
  </si>
  <si>
    <t>Serviço de realização de exames COVID-19 - (Vitoria da Conquista) - RT-PCR</t>
  </si>
  <si>
    <t>Em:17/09/2020 Eddição: 179</t>
  </si>
  <si>
    <t>Em:14/096/2020 Edição:176</t>
  </si>
  <si>
    <t>ATUALIZADO EM 17/09/2020</t>
  </si>
  <si>
    <t xml:space="preserve"> ARP validade 06 (seis) meses, a partir do(a) data da assinatura, não podendo ultrapassar, no caso de prorrogações, o prazo total de 12 meses. COVID-19.</t>
  </si>
  <si>
    <t>ARP validade 06 (seis) meses, a partir do(a) data da assinatura, não podendo ultrapassar, no caso de prorrogações, o prazo total de 12 meses. COVID-19.</t>
  </si>
  <si>
    <t>CONTRATO/ORDEM SERVIÇO FORNECIMENTO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</si>
</sst>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2" borderId="0" xfId="0" applyFill="1"/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0" fillId="0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4" fontId="0" fillId="2" borderId="7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/>
    </xf>
    <xf numFmtId="164" fontId="0" fillId="2" borderId="7" xfId="2" applyFont="1" applyFill="1" applyBorder="1" applyAlignment="1">
      <alignment horizontal="center" vertical="center"/>
    </xf>
    <xf numFmtId="0" fontId="0" fillId="2" borderId="7" xfId="2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0" fillId="2" borderId="7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7" fontId="0" fillId="2" borderId="7" xfId="0" applyNumberFormat="1" applyFont="1" applyFill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2" borderId="3" xfId="2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7" xfId="2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7" fontId="0" fillId="2" borderId="7" xfId="0" applyNumberFormat="1" applyFont="1" applyFill="1" applyBorder="1" applyAlignment="1">
      <alignment horizontal="center" vertical="center" wrapText="1"/>
    </xf>
    <xf numFmtId="14" fontId="0" fillId="2" borderId="7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164" fontId="0" fillId="4" borderId="3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7" fontId="0" fillId="2" borderId="3" xfId="0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 wrapText="1"/>
    </xf>
    <xf numFmtId="0" fontId="0" fillId="5" borderId="7" xfId="2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2" borderId="7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64" fontId="0" fillId="2" borderId="8" xfId="2" applyFont="1" applyFill="1" applyBorder="1" applyAlignment="1">
      <alignment horizontal="center" vertical="center"/>
    </xf>
    <xf numFmtId="0" fontId="0" fillId="2" borderId="8" xfId="2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4" fontId="0" fillId="2" borderId="0" xfId="0" applyNumberFormat="1" applyFill="1"/>
    <xf numFmtId="17" fontId="0" fillId="2" borderId="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7" xfId="2" applyNumberFormat="1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64" fontId="6" fillId="4" borderId="7" xfId="2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0" fillId="0" borderId="7" xfId="0" applyNumberFormat="1" applyBorder="1"/>
    <xf numFmtId="1" fontId="0" fillId="2" borderId="7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164" fontId="1" fillId="2" borderId="7" xfId="2" applyFont="1" applyFill="1" applyBorder="1" applyAlignment="1">
      <alignment horizontal="center" vertical="center" wrapText="1"/>
    </xf>
    <xf numFmtId="164" fontId="0" fillId="4" borderId="7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4" fontId="7" fillId="0" borderId="7" xfId="2" applyFont="1" applyBorder="1" applyAlignment="1">
      <alignment horizontal="center" vertical="center"/>
    </xf>
    <xf numFmtId="165" fontId="0" fillId="2" borderId="0" xfId="2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 wrapText="1"/>
    </xf>
    <xf numFmtId="164" fontId="0" fillId="4" borderId="7" xfId="2" applyFont="1" applyFill="1" applyBorder="1" applyAlignment="1">
      <alignment horizontal="center" vertical="center"/>
    </xf>
    <xf numFmtId="164" fontId="0" fillId="6" borderId="3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2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2" applyNumberFormat="1" applyFont="1" applyFill="1" applyBorder="1" applyAlignment="1">
      <alignment horizontal="center" vertical="center"/>
    </xf>
    <xf numFmtId="164" fontId="0" fillId="2" borderId="0" xfId="2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" fontId="0" fillId="2" borderId="0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2" borderId="0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/>
    <xf numFmtId="0" fontId="0" fillId="6" borderId="7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/>
    </xf>
    <xf numFmtId="164" fontId="0" fillId="0" borderId="0" xfId="2" applyFont="1" applyAlignment="1">
      <alignment vertical="center"/>
    </xf>
    <xf numFmtId="14" fontId="6" fillId="2" borderId="7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64" fontId="0" fillId="2" borderId="3" xfId="2" applyFont="1" applyFill="1" applyBorder="1" applyAlignment="1">
      <alignment horizontal="center" vertical="center" wrapText="1"/>
    </xf>
    <xf numFmtId="164" fontId="0" fillId="2" borderId="5" xfId="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Font="1" applyBorder="1"/>
    <xf numFmtId="0" fontId="2" fillId="2" borderId="7" xfId="0" applyFont="1" applyFill="1" applyBorder="1" applyAlignment="1">
      <alignment vertical="center" wrapText="1"/>
    </xf>
    <xf numFmtId="44" fontId="0" fillId="0" borderId="7" xfId="2" applyNumberFormat="1" applyFont="1" applyBorder="1"/>
    <xf numFmtId="0" fontId="0" fillId="0" borderId="7" xfId="0" applyFont="1" applyBorder="1" applyAlignment="1">
      <alignment horizontal="center"/>
    </xf>
    <xf numFmtId="1" fontId="0" fillId="2" borderId="3" xfId="0" applyNumberFormat="1" applyFill="1" applyBorder="1" applyAlignment="1">
      <alignment horizontal="center" vertical="center"/>
    </xf>
    <xf numFmtId="164" fontId="6" fillId="2" borderId="3" xfId="2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64" fontId="0" fillId="8" borderId="3" xfId="2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0" fillId="0" borderId="3" xfId="2" applyFont="1" applyFill="1" applyBorder="1" applyAlignment="1">
      <alignment horizontal="center" vertical="center" wrapText="1"/>
    </xf>
    <xf numFmtId="164" fontId="0" fillId="0" borderId="7" xfId="2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4" fontId="0" fillId="2" borderId="7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9" borderId="7" xfId="0" applyFont="1" applyFill="1" applyBorder="1" applyAlignment="1">
      <alignment wrapText="1"/>
    </xf>
  </cellXfs>
  <cellStyles count="3">
    <cellStyle name="Moeda" xfId="2" builtinId="4"/>
    <cellStyle name="Normal" xfId="0" builtinId="0"/>
    <cellStyle name="Vírgula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119903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62624" y="180975"/>
          <a:ext cx="7124700" cy="838200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97"/>
  <sheetViews>
    <sheetView tabSelected="1" topLeftCell="H4" workbookViewId="0">
      <selection activeCell="K91" sqref="K9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93" customWidth="1"/>
    <col min="6" max="6" width="28.28515625" customWidth="1"/>
    <col min="7" max="7" width="31.71093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94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9" customWidth="1"/>
    <col min="19" max="19" width="12.28515625" style="8" bestFit="1" customWidth="1"/>
    <col min="20" max="23" width="9.140625" style="8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7"/>
      <c r="C8" s="125" t="s">
        <v>0</v>
      </c>
      <c r="D8" s="125"/>
      <c r="E8" s="125"/>
      <c r="F8" s="125"/>
      <c r="G8" s="126"/>
      <c r="H8" s="127" t="s">
        <v>1</v>
      </c>
      <c r="I8" s="128"/>
      <c r="J8" s="128"/>
      <c r="K8" s="129"/>
      <c r="L8" s="130" t="s">
        <v>2</v>
      </c>
      <c r="M8" s="125"/>
      <c r="N8" s="125"/>
      <c r="O8" s="126"/>
      <c r="P8" s="131" t="s">
        <v>3</v>
      </c>
      <c r="Q8" s="131"/>
      <c r="R8" s="131"/>
    </row>
    <row r="9" spans="1:24" s="12" customFormat="1" ht="67.5" customHeight="1" x14ac:dyDescent="0.25">
      <c r="A9" s="6"/>
      <c r="B9" s="9" t="s">
        <v>4</v>
      </c>
      <c r="C9" s="9" t="s">
        <v>5</v>
      </c>
      <c r="D9" s="9" t="s">
        <v>6</v>
      </c>
      <c r="E9" s="10" t="s">
        <v>7</v>
      </c>
      <c r="F9" s="9" t="s">
        <v>8</v>
      </c>
      <c r="G9" s="9" t="s">
        <v>9</v>
      </c>
      <c r="H9" s="10" t="s">
        <v>10</v>
      </c>
      <c r="I9" s="10" t="s">
        <v>11</v>
      </c>
      <c r="J9" s="9" t="s">
        <v>12</v>
      </c>
      <c r="K9" s="10" t="s">
        <v>13</v>
      </c>
      <c r="L9" s="10" t="s">
        <v>14</v>
      </c>
      <c r="M9" s="10" t="s">
        <v>15</v>
      </c>
      <c r="N9" s="9" t="s">
        <v>16</v>
      </c>
      <c r="O9" s="9" t="s">
        <v>17</v>
      </c>
      <c r="P9" s="10" t="s">
        <v>18</v>
      </c>
      <c r="Q9" s="10" t="s">
        <v>19</v>
      </c>
      <c r="R9" s="10" t="s">
        <v>20</v>
      </c>
      <c r="S9" s="11"/>
      <c r="T9" s="11"/>
      <c r="U9" s="11"/>
      <c r="V9" s="11"/>
      <c r="W9" s="11"/>
      <c r="X9" s="11"/>
    </row>
    <row r="10" spans="1:24" s="8" customFormat="1" ht="105" x14ac:dyDescent="0.25">
      <c r="A10" s="6"/>
      <c r="B10" s="13">
        <v>1</v>
      </c>
      <c r="C10" s="14" t="s">
        <v>21</v>
      </c>
      <c r="D10" s="14" t="s">
        <v>22</v>
      </c>
      <c r="E10" s="14"/>
      <c r="F10" s="14" t="s">
        <v>23</v>
      </c>
      <c r="G10" s="32" t="s">
        <v>24</v>
      </c>
      <c r="H10" s="15">
        <v>263699.61</v>
      </c>
      <c r="I10" s="15"/>
      <c r="J10" s="16" t="s">
        <v>25</v>
      </c>
      <c r="K10" s="17" t="s">
        <v>26</v>
      </c>
      <c r="L10" s="17">
        <v>43728</v>
      </c>
      <c r="M10" s="17">
        <v>44094</v>
      </c>
      <c r="N10" s="18" t="s">
        <v>27</v>
      </c>
      <c r="O10" s="19">
        <f>12</f>
        <v>12</v>
      </c>
      <c r="P10" s="20" t="s">
        <v>28</v>
      </c>
      <c r="Q10" s="21" t="s">
        <v>29</v>
      </c>
      <c r="R10" s="22" t="s">
        <v>30</v>
      </c>
    </row>
    <row r="11" spans="1:24" s="25" customFormat="1" ht="75" customHeight="1" x14ac:dyDescent="0.25">
      <c r="A11" s="6"/>
      <c r="B11" s="13">
        <v>2</v>
      </c>
      <c r="C11" s="14" t="s">
        <v>21</v>
      </c>
      <c r="D11" s="14" t="s">
        <v>22</v>
      </c>
      <c r="E11" s="14"/>
      <c r="F11" s="14" t="s">
        <v>23</v>
      </c>
      <c r="G11" s="32" t="s">
        <v>31</v>
      </c>
      <c r="H11" s="15">
        <v>30800</v>
      </c>
      <c r="I11" s="15"/>
      <c r="J11" s="16" t="s">
        <v>25</v>
      </c>
      <c r="K11" s="17" t="s">
        <v>26</v>
      </c>
      <c r="L11" s="17">
        <v>43728</v>
      </c>
      <c r="M11" s="17">
        <v>44094</v>
      </c>
      <c r="N11" s="18" t="s">
        <v>27</v>
      </c>
      <c r="O11" s="19">
        <f>12</f>
        <v>12</v>
      </c>
      <c r="P11" s="23" t="s">
        <v>28</v>
      </c>
      <c r="Q11" s="24" t="s">
        <v>29</v>
      </c>
      <c r="R11" s="22" t="s">
        <v>32</v>
      </c>
    </row>
    <row r="12" spans="1:24" s="25" customFormat="1" ht="90" customHeight="1" x14ac:dyDescent="0.25">
      <c r="A12" s="6"/>
      <c r="B12" s="13">
        <v>3</v>
      </c>
      <c r="C12" s="14" t="s">
        <v>33</v>
      </c>
      <c r="D12" s="14" t="s">
        <v>22</v>
      </c>
      <c r="E12" s="14"/>
      <c r="F12" s="14" t="s">
        <v>34</v>
      </c>
      <c r="G12" s="32" t="s">
        <v>35</v>
      </c>
      <c r="H12" s="15">
        <v>5190</v>
      </c>
      <c r="I12" s="15"/>
      <c r="J12" s="16" t="s">
        <v>25</v>
      </c>
      <c r="K12" s="17" t="s">
        <v>26</v>
      </c>
      <c r="L12" s="17">
        <v>43731</v>
      </c>
      <c r="M12" s="17">
        <v>44097</v>
      </c>
      <c r="N12" s="18" t="s">
        <v>27</v>
      </c>
      <c r="O12" s="19">
        <f>12</f>
        <v>12</v>
      </c>
      <c r="P12" s="23" t="s">
        <v>36</v>
      </c>
      <c r="Q12" s="24" t="s">
        <v>29</v>
      </c>
      <c r="R12" s="22" t="s">
        <v>30</v>
      </c>
    </row>
    <row r="13" spans="1:24" s="25" customFormat="1" ht="60" customHeight="1" x14ac:dyDescent="0.25">
      <c r="A13" s="6"/>
      <c r="B13" s="13">
        <v>4</v>
      </c>
      <c r="C13" s="14" t="s">
        <v>37</v>
      </c>
      <c r="D13" s="26" t="s">
        <v>22</v>
      </c>
      <c r="E13" s="26"/>
      <c r="F13" s="14" t="s">
        <v>38</v>
      </c>
      <c r="G13" s="32" t="s">
        <v>39</v>
      </c>
      <c r="H13" s="15">
        <v>145880</v>
      </c>
      <c r="I13" s="15"/>
      <c r="J13" s="16" t="s">
        <v>25</v>
      </c>
      <c r="K13" s="17" t="s">
        <v>26</v>
      </c>
      <c r="L13" s="17">
        <v>43731</v>
      </c>
      <c r="M13" s="17">
        <v>44097</v>
      </c>
      <c r="N13" s="18" t="s">
        <v>27</v>
      </c>
      <c r="O13" s="19">
        <f>12</f>
        <v>12</v>
      </c>
      <c r="P13" s="20" t="s">
        <v>40</v>
      </c>
      <c r="Q13" s="21" t="s">
        <v>29</v>
      </c>
      <c r="R13" s="22" t="s">
        <v>41</v>
      </c>
    </row>
    <row r="14" spans="1:24" s="25" customFormat="1" ht="123.75" customHeight="1" x14ac:dyDescent="0.25">
      <c r="A14" s="6"/>
      <c r="B14" s="13">
        <v>5</v>
      </c>
      <c r="C14" s="14" t="s">
        <v>37</v>
      </c>
      <c r="D14" s="26" t="s">
        <v>22</v>
      </c>
      <c r="E14" s="26"/>
      <c r="F14" s="14" t="s">
        <v>38</v>
      </c>
      <c r="G14" s="96" t="s">
        <v>42</v>
      </c>
      <c r="H14" s="15">
        <v>58000</v>
      </c>
      <c r="I14" s="15"/>
      <c r="J14" s="27" t="s">
        <v>25</v>
      </c>
      <c r="K14" s="17" t="s">
        <v>26</v>
      </c>
      <c r="L14" s="17">
        <v>43731</v>
      </c>
      <c r="M14" s="17">
        <v>44097</v>
      </c>
      <c r="N14" s="18" t="s">
        <v>27</v>
      </c>
      <c r="O14" s="28">
        <f>12</f>
        <v>12</v>
      </c>
      <c r="P14" s="23" t="s">
        <v>40</v>
      </c>
      <c r="Q14" s="21" t="s">
        <v>29</v>
      </c>
      <c r="R14" s="22" t="s">
        <v>43</v>
      </c>
    </row>
    <row r="15" spans="1:24" s="25" customFormat="1" ht="120" customHeight="1" x14ac:dyDescent="0.25">
      <c r="A15" s="6"/>
      <c r="B15" s="13">
        <v>6</v>
      </c>
      <c r="C15" s="14" t="s">
        <v>44</v>
      </c>
      <c r="D15" s="26" t="s">
        <v>22</v>
      </c>
      <c r="E15" s="26"/>
      <c r="F15" s="14" t="s">
        <v>45</v>
      </c>
      <c r="G15" s="32" t="s">
        <v>46</v>
      </c>
      <c r="H15" s="15">
        <v>40699.97</v>
      </c>
      <c r="I15" s="15"/>
      <c r="J15" s="16" t="s">
        <v>25</v>
      </c>
      <c r="K15" s="17" t="s">
        <v>26</v>
      </c>
      <c r="L15" s="17">
        <v>43731</v>
      </c>
      <c r="M15" s="17">
        <v>44097</v>
      </c>
      <c r="N15" s="18" t="s">
        <v>27</v>
      </c>
      <c r="O15" s="19">
        <f>12</f>
        <v>12</v>
      </c>
      <c r="P15" s="20" t="s">
        <v>47</v>
      </c>
      <c r="Q15" s="21" t="s">
        <v>29</v>
      </c>
      <c r="R15" s="22" t="s">
        <v>43</v>
      </c>
    </row>
    <row r="16" spans="1:24" s="25" customFormat="1" ht="120" customHeight="1" x14ac:dyDescent="0.25">
      <c r="A16" s="6"/>
      <c r="B16" s="13">
        <v>7</v>
      </c>
      <c r="C16" s="14" t="s">
        <v>48</v>
      </c>
      <c r="D16" s="14" t="s">
        <v>49</v>
      </c>
      <c r="E16" s="14"/>
      <c r="F16" s="70" t="s">
        <v>50</v>
      </c>
      <c r="G16" s="32" t="s">
        <v>51</v>
      </c>
      <c r="H16" s="15">
        <v>112711.43</v>
      </c>
      <c r="I16" s="15"/>
      <c r="J16" s="16" t="s">
        <v>25</v>
      </c>
      <c r="K16" s="16" t="s">
        <v>52</v>
      </c>
      <c r="L16" s="17">
        <v>43014</v>
      </c>
      <c r="M16" s="17">
        <v>44110</v>
      </c>
      <c r="N16" s="18" t="s">
        <v>53</v>
      </c>
      <c r="O16" s="19">
        <f>12+12+12</f>
        <v>36</v>
      </c>
      <c r="P16" s="20" t="s">
        <v>54</v>
      </c>
      <c r="Q16" s="29" t="s">
        <v>55</v>
      </c>
      <c r="R16" s="22" t="s">
        <v>56</v>
      </c>
    </row>
    <row r="17" spans="1:18" s="25" customFormat="1" ht="135" x14ac:dyDescent="0.25">
      <c r="A17" s="6"/>
      <c r="B17" s="13">
        <v>8</v>
      </c>
      <c r="C17" s="14" t="s">
        <v>57</v>
      </c>
      <c r="D17" s="26" t="s">
        <v>58</v>
      </c>
      <c r="E17" s="26"/>
      <c r="F17" s="14" t="s">
        <v>59</v>
      </c>
      <c r="G17" s="32" t="s">
        <v>60</v>
      </c>
      <c r="H17" s="15">
        <v>148462.54999999999</v>
      </c>
      <c r="I17" s="15">
        <f>70319.55+3099.55</f>
        <v>73419.100000000006</v>
      </c>
      <c r="J17" s="16" t="s">
        <v>25</v>
      </c>
      <c r="K17" s="30" t="s">
        <v>26</v>
      </c>
      <c r="L17" s="17">
        <v>43861</v>
      </c>
      <c r="M17" s="17">
        <v>44135</v>
      </c>
      <c r="N17" s="22" t="s">
        <v>61</v>
      </c>
      <c r="O17" s="19">
        <f>9</f>
        <v>9</v>
      </c>
      <c r="P17" s="20" t="s">
        <v>62</v>
      </c>
      <c r="Q17" s="29" t="s">
        <v>63</v>
      </c>
      <c r="R17" s="31" t="s">
        <v>64</v>
      </c>
    </row>
    <row r="18" spans="1:18" s="25" customFormat="1" ht="120" customHeight="1" x14ac:dyDescent="0.25">
      <c r="A18" s="6"/>
      <c r="B18" s="13">
        <v>9</v>
      </c>
      <c r="C18" s="14" t="s">
        <v>65</v>
      </c>
      <c r="D18" s="26" t="s">
        <v>66</v>
      </c>
      <c r="E18" s="26"/>
      <c r="F18" s="14" t="s">
        <v>67</v>
      </c>
      <c r="G18" s="32" t="s">
        <v>68</v>
      </c>
      <c r="H18" s="15">
        <v>46660</v>
      </c>
      <c r="I18" s="15"/>
      <c r="J18" s="16" t="s">
        <v>25</v>
      </c>
      <c r="K18" s="17" t="s">
        <v>26</v>
      </c>
      <c r="L18" s="17">
        <v>43774</v>
      </c>
      <c r="M18" s="17">
        <v>44139</v>
      </c>
      <c r="N18" s="18" t="s">
        <v>27</v>
      </c>
      <c r="O18" s="19">
        <v>12</v>
      </c>
      <c r="P18" s="20" t="s">
        <v>69</v>
      </c>
      <c r="Q18" s="29" t="s">
        <v>70</v>
      </c>
      <c r="R18" s="22" t="s">
        <v>84</v>
      </c>
    </row>
    <row r="19" spans="1:18" s="25" customFormat="1" ht="120" customHeight="1" x14ac:dyDescent="0.25">
      <c r="A19" s="6"/>
      <c r="B19" s="13">
        <v>10</v>
      </c>
      <c r="C19" s="14" t="s">
        <v>71</v>
      </c>
      <c r="D19" s="33" t="s">
        <v>72</v>
      </c>
      <c r="E19" s="33"/>
      <c r="F19" s="32" t="s">
        <v>73</v>
      </c>
      <c r="G19" s="32" t="s">
        <v>74</v>
      </c>
      <c r="H19" s="15">
        <v>9900</v>
      </c>
      <c r="I19" s="15"/>
      <c r="J19" s="16" t="s">
        <v>25</v>
      </c>
      <c r="K19" s="17" t="s">
        <v>26</v>
      </c>
      <c r="L19" s="17">
        <v>43955</v>
      </c>
      <c r="M19" s="34">
        <v>44139</v>
      </c>
      <c r="N19" s="22" t="s">
        <v>27</v>
      </c>
      <c r="O19" s="31">
        <f>6</f>
        <v>6</v>
      </c>
      <c r="P19" s="23" t="s">
        <v>75</v>
      </c>
      <c r="Q19" s="35" t="s">
        <v>76</v>
      </c>
      <c r="R19" s="22" t="s">
        <v>77</v>
      </c>
    </row>
    <row r="20" spans="1:18" s="25" customFormat="1" ht="120" customHeight="1" x14ac:dyDescent="0.25">
      <c r="A20" s="6"/>
      <c r="B20" s="13">
        <v>11</v>
      </c>
      <c r="C20" s="14" t="s">
        <v>78</v>
      </c>
      <c r="D20" s="14" t="s">
        <v>79</v>
      </c>
      <c r="E20" s="14"/>
      <c r="F20" s="32" t="s">
        <v>80</v>
      </c>
      <c r="G20" s="32" t="s">
        <v>81</v>
      </c>
      <c r="H20" s="15">
        <v>30600</v>
      </c>
      <c r="I20" s="15"/>
      <c r="J20" s="16" t="s">
        <v>25</v>
      </c>
      <c r="K20" s="30" t="s">
        <v>26</v>
      </c>
      <c r="L20" s="17">
        <v>43781</v>
      </c>
      <c r="M20" s="17">
        <v>44147</v>
      </c>
      <c r="N20" s="17" t="s">
        <v>27</v>
      </c>
      <c r="O20" s="36">
        <f>12</f>
        <v>12</v>
      </c>
      <c r="P20" s="20" t="s">
        <v>82</v>
      </c>
      <c r="Q20" s="35" t="s">
        <v>83</v>
      </c>
      <c r="R20" s="22" t="s">
        <v>84</v>
      </c>
    </row>
    <row r="21" spans="1:18" s="25" customFormat="1" ht="75" x14ac:dyDescent="0.25">
      <c r="A21" s="6"/>
      <c r="B21" s="13">
        <v>12</v>
      </c>
      <c r="C21" s="14" t="s">
        <v>85</v>
      </c>
      <c r="D21" s="26" t="s">
        <v>86</v>
      </c>
      <c r="E21" s="26"/>
      <c r="F21" s="32" t="s">
        <v>87</v>
      </c>
      <c r="G21" s="32" t="s">
        <v>88</v>
      </c>
      <c r="H21" s="15">
        <v>7900</v>
      </c>
      <c r="I21" s="15"/>
      <c r="J21" s="16" t="s">
        <v>25</v>
      </c>
      <c r="K21" s="16" t="s">
        <v>26</v>
      </c>
      <c r="L21" s="17">
        <v>43783</v>
      </c>
      <c r="M21" s="17">
        <v>44149</v>
      </c>
      <c r="N21" s="18" t="s">
        <v>27</v>
      </c>
      <c r="O21" s="19">
        <f>12</f>
        <v>12</v>
      </c>
      <c r="P21" s="23" t="s">
        <v>89</v>
      </c>
      <c r="Q21" s="35" t="s">
        <v>90</v>
      </c>
      <c r="R21" s="22" t="s">
        <v>91</v>
      </c>
    </row>
    <row r="22" spans="1:18" s="25" customFormat="1" ht="144" customHeight="1" x14ac:dyDescent="0.25">
      <c r="A22" s="6"/>
      <c r="B22" s="13">
        <v>13</v>
      </c>
      <c r="C22" s="14" t="s">
        <v>92</v>
      </c>
      <c r="D22" s="26" t="s">
        <v>93</v>
      </c>
      <c r="E22" s="26"/>
      <c r="F22" s="32" t="s">
        <v>94</v>
      </c>
      <c r="G22" s="32" t="s">
        <v>95</v>
      </c>
      <c r="H22" s="15">
        <v>5499.2</v>
      </c>
      <c r="I22" s="15"/>
      <c r="J22" s="16" t="s">
        <v>25</v>
      </c>
      <c r="K22" s="17" t="s">
        <v>26</v>
      </c>
      <c r="L22" s="17">
        <v>43783</v>
      </c>
      <c r="M22" s="17">
        <v>44149</v>
      </c>
      <c r="N22" s="18" t="s">
        <v>27</v>
      </c>
      <c r="O22" s="19">
        <f>12</f>
        <v>12</v>
      </c>
      <c r="P22" s="23" t="s">
        <v>96</v>
      </c>
      <c r="Q22" s="35" t="s">
        <v>97</v>
      </c>
      <c r="R22" s="22" t="s">
        <v>98</v>
      </c>
    </row>
    <row r="23" spans="1:18" s="25" customFormat="1" ht="75" customHeight="1" x14ac:dyDescent="0.25">
      <c r="A23" s="6"/>
      <c r="B23" s="13">
        <v>14</v>
      </c>
      <c r="C23" s="14" t="s">
        <v>99</v>
      </c>
      <c r="D23" s="31" t="s">
        <v>100</v>
      </c>
      <c r="E23" s="14"/>
      <c r="F23" s="32" t="s">
        <v>101</v>
      </c>
      <c r="G23" s="32" t="s">
        <v>102</v>
      </c>
      <c r="H23" s="15">
        <v>37000</v>
      </c>
      <c r="I23" s="15"/>
      <c r="J23" s="16" t="s">
        <v>25</v>
      </c>
      <c r="K23" s="17" t="s">
        <v>26</v>
      </c>
      <c r="L23" s="17">
        <v>43789</v>
      </c>
      <c r="M23" s="17">
        <v>44155</v>
      </c>
      <c r="N23" s="18" t="s">
        <v>27</v>
      </c>
      <c r="O23" s="19">
        <f>12</f>
        <v>12</v>
      </c>
      <c r="P23" s="37" t="s">
        <v>103</v>
      </c>
      <c r="Q23" s="35" t="s">
        <v>104</v>
      </c>
      <c r="R23" s="18"/>
    </row>
    <row r="24" spans="1:18" s="25" customFormat="1" ht="30" x14ac:dyDescent="0.25">
      <c r="A24" s="6"/>
      <c r="B24" s="13">
        <v>15</v>
      </c>
      <c r="C24" s="14">
        <v>9912292357</v>
      </c>
      <c r="D24" s="14" t="s">
        <v>105</v>
      </c>
      <c r="E24" s="14"/>
      <c r="F24" s="14" t="s">
        <v>106</v>
      </c>
      <c r="G24" s="14" t="s">
        <v>107</v>
      </c>
      <c r="H24" s="15">
        <v>645500</v>
      </c>
      <c r="I24" s="15"/>
      <c r="J24" s="30" t="s">
        <v>108</v>
      </c>
      <c r="K24" s="16" t="s">
        <v>52</v>
      </c>
      <c r="L24" s="17">
        <v>43223</v>
      </c>
      <c r="M24" s="17">
        <v>44168</v>
      </c>
      <c r="N24" s="18" t="s">
        <v>109</v>
      </c>
      <c r="O24" s="19">
        <f>12+12+12+7</f>
        <v>43</v>
      </c>
      <c r="P24" s="38" t="s">
        <v>103</v>
      </c>
      <c r="Q24" s="35" t="s">
        <v>110</v>
      </c>
      <c r="R24" s="18"/>
    </row>
    <row r="25" spans="1:18" s="25" customFormat="1" ht="93.75" customHeight="1" x14ac:dyDescent="0.25">
      <c r="A25" s="6"/>
      <c r="B25" s="13">
        <v>16</v>
      </c>
      <c r="C25" s="14" t="s">
        <v>111</v>
      </c>
      <c r="D25" s="26" t="s">
        <v>112</v>
      </c>
      <c r="E25" s="26"/>
      <c r="F25" s="14" t="s">
        <v>113</v>
      </c>
      <c r="G25" s="32" t="s">
        <v>114</v>
      </c>
      <c r="H25" s="15">
        <v>80000</v>
      </c>
      <c r="I25" s="15">
        <v>20000</v>
      </c>
      <c r="J25" s="16" t="s">
        <v>25</v>
      </c>
      <c r="K25" s="17" t="s">
        <v>26</v>
      </c>
      <c r="L25" s="17">
        <v>43441</v>
      </c>
      <c r="M25" s="17">
        <v>44172</v>
      </c>
      <c r="N25" s="18" t="s">
        <v>53</v>
      </c>
      <c r="O25" s="19">
        <f>12+12</f>
        <v>24</v>
      </c>
      <c r="P25" s="37" t="s">
        <v>115</v>
      </c>
      <c r="Q25" s="35" t="s">
        <v>116</v>
      </c>
      <c r="R25" s="18"/>
    </row>
    <row r="26" spans="1:18" s="25" customFormat="1" ht="60" x14ac:dyDescent="0.25">
      <c r="A26" s="6"/>
      <c r="B26" s="13">
        <v>17</v>
      </c>
      <c r="C26" s="39" t="s">
        <v>117</v>
      </c>
      <c r="D26" s="39" t="s">
        <v>118</v>
      </c>
      <c r="E26" s="14"/>
      <c r="F26" s="39" t="s">
        <v>119</v>
      </c>
      <c r="G26" s="14" t="s">
        <v>120</v>
      </c>
      <c r="H26" s="15">
        <v>57750</v>
      </c>
      <c r="I26" s="15"/>
      <c r="J26" s="16" t="s">
        <v>25</v>
      </c>
      <c r="K26" s="17" t="s">
        <v>26</v>
      </c>
      <c r="L26" s="40">
        <v>42500</v>
      </c>
      <c r="M26" s="40">
        <v>44175</v>
      </c>
      <c r="N26" s="22" t="s">
        <v>121</v>
      </c>
      <c r="O26" s="19">
        <f>12+12+12+12+7</f>
        <v>55</v>
      </c>
      <c r="P26" s="23" t="s">
        <v>122</v>
      </c>
      <c r="Q26" s="35" t="s">
        <v>76</v>
      </c>
      <c r="R26" s="18"/>
    </row>
    <row r="27" spans="1:18" s="25" customFormat="1" ht="45" x14ac:dyDescent="0.25">
      <c r="A27" s="6"/>
      <c r="B27" s="13">
        <v>18</v>
      </c>
      <c r="C27" s="14" t="s">
        <v>123</v>
      </c>
      <c r="D27" s="26" t="s">
        <v>124</v>
      </c>
      <c r="E27" s="26"/>
      <c r="F27" s="32" t="s">
        <v>125</v>
      </c>
      <c r="G27" s="32" t="s">
        <v>126</v>
      </c>
      <c r="H27" s="15">
        <v>78000</v>
      </c>
      <c r="I27" s="15"/>
      <c r="J27" s="16" t="s">
        <v>25</v>
      </c>
      <c r="K27" s="16" t="s">
        <v>26</v>
      </c>
      <c r="L27" s="17">
        <v>43809</v>
      </c>
      <c r="M27" s="17">
        <v>44175</v>
      </c>
      <c r="N27" s="17" t="s">
        <v>27</v>
      </c>
      <c r="O27" s="36">
        <f>12</f>
        <v>12</v>
      </c>
      <c r="P27" s="23" t="s">
        <v>127</v>
      </c>
      <c r="Q27" s="35" t="s">
        <v>83</v>
      </c>
      <c r="R27" s="18"/>
    </row>
    <row r="28" spans="1:18" s="25" customFormat="1" ht="120" customHeight="1" x14ac:dyDescent="0.25">
      <c r="A28" s="6"/>
      <c r="B28" s="13">
        <v>19</v>
      </c>
      <c r="C28" s="14" t="s">
        <v>128</v>
      </c>
      <c r="D28" s="26" t="s">
        <v>129</v>
      </c>
      <c r="E28" s="26"/>
      <c r="F28" s="14" t="s">
        <v>130</v>
      </c>
      <c r="G28" s="32" t="s">
        <v>131</v>
      </c>
      <c r="H28" s="15">
        <v>8000</v>
      </c>
      <c r="I28" s="15"/>
      <c r="J28" s="16" t="s">
        <v>25</v>
      </c>
      <c r="K28" s="30" t="s">
        <v>26</v>
      </c>
      <c r="L28" s="17">
        <v>43815</v>
      </c>
      <c r="M28" s="17">
        <v>44181</v>
      </c>
      <c r="N28" s="18" t="s">
        <v>27</v>
      </c>
      <c r="O28" s="19">
        <f>12</f>
        <v>12</v>
      </c>
      <c r="P28" s="23" t="s">
        <v>132</v>
      </c>
      <c r="Q28" s="35" t="s">
        <v>133</v>
      </c>
      <c r="R28" s="18"/>
    </row>
    <row r="29" spans="1:18" s="25" customFormat="1" ht="89.25" customHeight="1" x14ac:dyDescent="0.25">
      <c r="A29" s="6"/>
      <c r="B29" s="13">
        <v>20</v>
      </c>
      <c r="C29" s="14" t="s">
        <v>134</v>
      </c>
      <c r="D29" s="26" t="s">
        <v>135</v>
      </c>
      <c r="E29" s="26"/>
      <c r="F29" s="14" t="s">
        <v>136</v>
      </c>
      <c r="G29" s="32" t="s">
        <v>137</v>
      </c>
      <c r="H29" s="15">
        <v>9360</v>
      </c>
      <c r="I29" s="15"/>
      <c r="J29" s="16" t="s">
        <v>25</v>
      </c>
      <c r="K29" s="17" t="s">
        <v>26</v>
      </c>
      <c r="L29" s="17">
        <v>43088</v>
      </c>
      <c r="M29" s="17">
        <v>44184</v>
      </c>
      <c r="N29" s="18" t="s">
        <v>53</v>
      </c>
      <c r="O29" s="19">
        <f>12+12+12</f>
        <v>36</v>
      </c>
      <c r="P29" s="23" t="s">
        <v>138</v>
      </c>
      <c r="Q29" s="35" t="s">
        <v>83</v>
      </c>
      <c r="R29" s="18"/>
    </row>
    <row r="30" spans="1:18" s="25" customFormat="1" ht="75" customHeight="1" x14ac:dyDescent="0.25">
      <c r="A30" s="6"/>
      <c r="B30" s="13">
        <v>21</v>
      </c>
      <c r="C30" s="14" t="s">
        <v>139</v>
      </c>
      <c r="D30" s="26" t="s">
        <v>140</v>
      </c>
      <c r="E30" s="14"/>
      <c r="F30" s="32" t="s">
        <v>141</v>
      </c>
      <c r="G30" s="32" t="s">
        <v>142</v>
      </c>
      <c r="H30" s="15">
        <v>62899.99</v>
      </c>
      <c r="I30" s="15"/>
      <c r="J30" s="16" t="s">
        <v>25</v>
      </c>
      <c r="K30" s="41" t="s">
        <v>26</v>
      </c>
      <c r="L30" s="17">
        <v>43819</v>
      </c>
      <c r="M30" s="17">
        <v>44185</v>
      </c>
      <c r="N30" s="18" t="s">
        <v>27</v>
      </c>
      <c r="O30" s="19">
        <f>12</f>
        <v>12</v>
      </c>
      <c r="P30" s="23" t="s">
        <v>143</v>
      </c>
      <c r="Q30" s="35" t="s">
        <v>144</v>
      </c>
      <c r="R30" s="18"/>
    </row>
    <row r="31" spans="1:18" s="25" customFormat="1" ht="116.25" customHeight="1" x14ac:dyDescent="0.25">
      <c r="A31" s="6"/>
      <c r="B31" s="13">
        <v>22</v>
      </c>
      <c r="C31" s="14" t="s">
        <v>145</v>
      </c>
      <c r="D31" s="42" t="s">
        <v>146</v>
      </c>
      <c r="E31" s="26"/>
      <c r="F31" s="14" t="s">
        <v>147</v>
      </c>
      <c r="G31" s="32" t="s">
        <v>148</v>
      </c>
      <c r="H31" s="43">
        <v>293000</v>
      </c>
      <c r="I31" s="15"/>
      <c r="J31" s="16" t="s">
        <v>25</v>
      </c>
      <c r="K31" s="16" t="s">
        <v>26</v>
      </c>
      <c r="L31" s="17">
        <v>43819</v>
      </c>
      <c r="M31" s="17">
        <v>44185</v>
      </c>
      <c r="N31" s="17" t="s">
        <v>27</v>
      </c>
      <c r="O31" s="36">
        <f>12</f>
        <v>12</v>
      </c>
      <c r="P31" s="23" t="s">
        <v>149</v>
      </c>
      <c r="Q31" s="35" t="s">
        <v>144</v>
      </c>
      <c r="R31" s="18"/>
    </row>
    <row r="32" spans="1:18" s="25" customFormat="1" ht="45" customHeight="1" x14ac:dyDescent="0.25">
      <c r="A32" s="6"/>
      <c r="B32" s="13">
        <v>23</v>
      </c>
      <c r="C32" s="14" t="s">
        <v>145</v>
      </c>
      <c r="D32" s="26" t="s">
        <v>146</v>
      </c>
      <c r="E32" s="26"/>
      <c r="F32" s="14" t="s">
        <v>147</v>
      </c>
      <c r="G32" s="32" t="s">
        <v>150</v>
      </c>
      <c r="H32" s="43">
        <v>36250</v>
      </c>
      <c r="I32" s="15"/>
      <c r="J32" s="16" t="s">
        <v>25</v>
      </c>
      <c r="K32" s="16" t="s">
        <v>26</v>
      </c>
      <c r="L32" s="17">
        <v>43819</v>
      </c>
      <c r="M32" s="17">
        <v>44185</v>
      </c>
      <c r="N32" s="17" t="s">
        <v>27</v>
      </c>
      <c r="O32" s="36">
        <f>12</f>
        <v>12</v>
      </c>
      <c r="P32" s="23" t="s">
        <v>149</v>
      </c>
      <c r="Q32" s="29" t="s">
        <v>144</v>
      </c>
      <c r="R32" s="18"/>
    </row>
    <row r="33" spans="1:23" s="25" customFormat="1" ht="88.5" customHeight="1" x14ac:dyDescent="0.25">
      <c r="A33" s="6"/>
      <c r="B33" s="13">
        <v>24</v>
      </c>
      <c r="C33" s="14" t="s">
        <v>145</v>
      </c>
      <c r="D33" s="26" t="s">
        <v>146</v>
      </c>
      <c r="E33" s="26"/>
      <c r="F33" s="14" t="s">
        <v>147</v>
      </c>
      <c r="G33" s="32" t="s">
        <v>151</v>
      </c>
      <c r="H33" s="43">
        <v>54800</v>
      </c>
      <c r="I33" s="15"/>
      <c r="J33" s="16" t="s">
        <v>25</v>
      </c>
      <c r="K33" s="16" t="s">
        <v>26</v>
      </c>
      <c r="L33" s="17">
        <v>43819</v>
      </c>
      <c r="M33" s="17">
        <v>44185</v>
      </c>
      <c r="N33" s="17" t="s">
        <v>27</v>
      </c>
      <c r="O33" s="36">
        <f>12</f>
        <v>12</v>
      </c>
      <c r="P33" s="20" t="s">
        <v>149</v>
      </c>
      <c r="Q33" s="35" t="s">
        <v>144</v>
      </c>
      <c r="R33" s="18"/>
    </row>
    <row r="34" spans="1:23" s="25" customFormat="1" ht="45" customHeight="1" x14ac:dyDescent="0.25">
      <c r="A34" s="6"/>
      <c r="B34" s="13">
        <v>25</v>
      </c>
      <c r="C34" s="14" t="s">
        <v>152</v>
      </c>
      <c r="D34" s="14" t="s">
        <v>153</v>
      </c>
      <c r="E34" s="14"/>
      <c r="F34" s="14" t="s">
        <v>154</v>
      </c>
      <c r="G34" s="14" t="s">
        <v>155</v>
      </c>
      <c r="H34" s="15">
        <v>115976.88</v>
      </c>
      <c r="I34" s="15"/>
      <c r="J34" s="16" t="s">
        <v>25</v>
      </c>
      <c r="K34" s="17" t="s">
        <v>26</v>
      </c>
      <c r="L34" s="17">
        <v>42552</v>
      </c>
      <c r="M34" s="17">
        <v>44198</v>
      </c>
      <c r="N34" s="18" t="s">
        <v>156</v>
      </c>
      <c r="O34" s="19">
        <f>6+12+12+12+6+6</f>
        <v>54</v>
      </c>
      <c r="P34" s="23" t="s">
        <v>157</v>
      </c>
      <c r="Q34" s="35" t="s">
        <v>158</v>
      </c>
      <c r="R34" s="22"/>
    </row>
    <row r="35" spans="1:23" ht="45" customHeight="1" x14ac:dyDescent="0.25">
      <c r="B35" s="13">
        <v>26</v>
      </c>
      <c r="C35" s="14" t="s">
        <v>159</v>
      </c>
      <c r="D35" s="14" t="s">
        <v>160</v>
      </c>
      <c r="E35" s="14"/>
      <c r="F35" s="14" t="s">
        <v>161</v>
      </c>
      <c r="G35" s="32" t="s">
        <v>162</v>
      </c>
      <c r="H35" s="15">
        <v>267550</v>
      </c>
      <c r="I35" s="15"/>
      <c r="J35" s="16" t="s">
        <v>25</v>
      </c>
      <c r="K35" s="17" t="s">
        <v>26</v>
      </c>
      <c r="L35" s="17">
        <v>43472</v>
      </c>
      <c r="M35" s="17">
        <v>44201</v>
      </c>
      <c r="N35" s="18" t="s">
        <v>53</v>
      </c>
      <c r="O35" s="19">
        <f>12+6+6</f>
        <v>24</v>
      </c>
      <c r="P35" s="20" t="s">
        <v>163</v>
      </c>
      <c r="Q35" s="35" t="s">
        <v>164</v>
      </c>
      <c r="R35" s="22"/>
      <c r="S35"/>
      <c r="T35"/>
      <c r="U35"/>
      <c r="V35"/>
      <c r="W35"/>
    </row>
    <row r="36" spans="1:23" ht="45" customHeight="1" x14ac:dyDescent="0.25">
      <c r="B36" s="13">
        <v>27</v>
      </c>
      <c r="C36" s="14" t="s">
        <v>165</v>
      </c>
      <c r="D36" s="14" t="s">
        <v>166</v>
      </c>
      <c r="E36" s="14"/>
      <c r="F36" s="14" t="s">
        <v>154</v>
      </c>
      <c r="G36" s="32" t="s">
        <v>167</v>
      </c>
      <c r="H36" s="15">
        <v>206999.52</v>
      </c>
      <c r="I36" s="15"/>
      <c r="J36" s="16" t="s">
        <v>25</v>
      </c>
      <c r="K36" s="17" t="s">
        <v>26</v>
      </c>
      <c r="L36" s="17">
        <v>43286</v>
      </c>
      <c r="M36" s="17">
        <v>44201</v>
      </c>
      <c r="N36" s="18" t="s">
        <v>168</v>
      </c>
      <c r="O36" s="19">
        <f>12+3+1+2+6+6</f>
        <v>30</v>
      </c>
      <c r="P36" s="20" t="s">
        <v>157</v>
      </c>
      <c r="Q36" s="35" t="s">
        <v>169</v>
      </c>
      <c r="R36" s="22"/>
      <c r="S36"/>
      <c r="T36"/>
      <c r="U36"/>
      <c r="V36"/>
      <c r="W36"/>
    </row>
    <row r="37" spans="1:23" ht="45" customHeight="1" x14ac:dyDescent="0.25">
      <c r="B37" s="13">
        <v>28</v>
      </c>
      <c r="C37" s="14" t="s">
        <v>170</v>
      </c>
      <c r="D37" s="14" t="s">
        <v>171</v>
      </c>
      <c r="E37" s="14"/>
      <c r="F37" s="14" t="s">
        <v>172</v>
      </c>
      <c r="G37" s="32" t="s">
        <v>173</v>
      </c>
      <c r="H37" s="15">
        <v>12287.7</v>
      </c>
      <c r="I37" s="15"/>
      <c r="J37" s="16" t="s">
        <v>25</v>
      </c>
      <c r="K37" s="17" t="s">
        <v>26</v>
      </c>
      <c r="L37" s="17">
        <v>42373</v>
      </c>
      <c r="M37" s="17">
        <v>44201</v>
      </c>
      <c r="N37" s="22" t="s">
        <v>174</v>
      </c>
      <c r="O37" s="44">
        <f>12+12+12+12+12</f>
        <v>60</v>
      </c>
      <c r="P37" s="20" t="s">
        <v>122</v>
      </c>
      <c r="Q37" s="35" t="s">
        <v>175</v>
      </c>
      <c r="R37" s="18"/>
      <c r="T37"/>
      <c r="U37"/>
      <c r="V37"/>
      <c r="W37"/>
    </row>
    <row r="38" spans="1:23" ht="45" customHeight="1" x14ac:dyDescent="0.25">
      <c r="B38" s="13">
        <v>29</v>
      </c>
      <c r="C38" s="14" t="s">
        <v>176</v>
      </c>
      <c r="D38" s="26" t="s">
        <v>146</v>
      </c>
      <c r="E38" s="45"/>
      <c r="F38" s="32" t="s">
        <v>177</v>
      </c>
      <c r="G38" s="32" t="s">
        <v>178</v>
      </c>
      <c r="H38" s="43">
        <v>47600</v>
      </c>
      <c r="I38" s="46"/>
      <c r="J38" s="16" t="s">
        <v>25</v>
      </c>
      <c r="K38" s="16" t="s">
        <v>26</v>
      </c>
      <c r="L38" s="41">
        <v>43837</v>
      </c>
      <c r="M38" s="17">
        <v>44203</v>
      </c>
      <c r="N38" s="17" t="s">
        <v>27</v>
      </c>
      <c r="O38" s="36">
        <f>12</f>
        <v>12</v>
      </c>
      <c r="P38" s="23" t="s">
        <v>179</v>
      </c>
      <c r="Q38" s="35" t="s">
        <v>144</v>
      </c>
      <c r="R38" s="16"/>
      <c r="T38"/>
      <c r="U38"/>
      <c r="V38"/>
      <c r="W38"/>
    </row>
    <row r="39" spans="1:23" ht="45" customHeight="1" x14ac:dyDescent="0.25">
      <c r="B39" s="13">
        <v>30</v>
      </c>
      <c r="C39" s="14" t="s">
        <v>176</v>
      </c>
      <c r="D39" s="26" t="s">
        <v>146</v>
      </c>
      <c r="E39" s="32"/>
      <c r="F39" s="32" t="s">
        <v>177</v>
      </c>
      <c r="G39" s="32" t="s">
        <v>180</v>
      </c>
      <c r="H39" s="43">
        <v>16950</v>
      </c>
      <c r="I39" s="15"/>
      <c r="J39" s="16" t="s">
        <v>25</v>
      </c>
      <c r="K39" s="41" t="s">
        <v>26</v>
      </c>
      <c r="L39" s="17">
        <v>43837</v>
      </c>
      <c r="M39" s="17">
        <v>44203</v>
      </c>
      <c r="N39" s="16" t="s">
        <v>27</v>
      </c>
      <c r="O39" s="36">
        <f>12</f>
        <v>12</v>
      </c>
      <c r="P39" s="23" t="s">
        <v>179</v>
      </c>
      <c r="Q39" s="35" t="s">
        <v>144</v>
      </c>
      <c r="R39" s="18"/>
      <c r="T39"/>
      <c r="U39"/>
      <c r="V39"/>
      <c r="W39"/>
    </row>
    <row r="40" spans="1:23" ht="45" customHeight="1" x14ac:dyDescent="0.25">
      <c r="B40" s="13">
        <v>31</v>
      </c>
      <c r="C40" s="14" t="s">
        <v>176</v>
      </c>
      <c r="D40" s="26" t="s">
        <v>146</v>
      </c>
      <c r="E40" s="32"/>
      <c r="F40" s="32" t="s">
        <v>177</v>
      </c>
      <c r="G40" s="32" t="s">
        <v>181</v>
      </c>
      <c r="H40" s="43">
        <v>36950</v>
      </c>
      <c r="I40" s="15"/>
      <c r="J40" s="16" t="s">
        <v>25</v>
      </c>
      <c r="K40" s="41" t="s">
        <v>26</v>
      </c>
      <c r="L40" s="17">
        <v>43837</v>
      </c>
      <c r="M40" s="17">
        <v>44203</v>
      </c>
      <c r="N40" s="16" t="s">
        <v>27</v>
      </c>
      <c r="O40" s="36">
        <f>12</f>
        <v>12</v>
      </c>
      <c r="P40" s="23" t="s">
        <v>179</v>
      </c>
      <c r="Q40" s="47" t="s">
        <v>144</v>
      </c>
      <c r="R40" s="18"/>
      <c r="T40"/>
      <c r="U40"/>
      <c r="V40"/>
      <c r="W40"/>
    </row>
    <row r="41" spans="1:23" s="25" customFormat="1" ht="45" customHeight="1" x14ac:dyDescent="0.25">
      <c r="A41" s="6"/>
      <c r="B41" s="13">
        <v>32</v>
      </c>
      <c r="C41" s="14" t="s">
        <v>176</v>
      </c>
      <c r="D41" s="26" t="s">
        <v>146</v>
      </c>
      <c r="E41" s="32"/>
      <c r="F41" s="32" t="s">
        <v>177</v>
      </c>
      <c r="G41" s="32" t="s">
        <v>182</v>
      </c>
      <c r="H41" s="43">
        <v>20000</v>
      </c>
      <c r="I41" s="15"/>
      <c r="J41" s="16" t="s">
        <v>25</v>
      </c>
      <c r="K41" s="41" t="s">
        <v>26</v>
      </c>
      <c r="L41" s="17">
        <v>43837</v>
      </c>
      <c r="M41" s="17">
        <v>44203</v>
      </c>
      <c r="N41" s="16" t="s">
        <v>27</v>
      </c>
      <c r="O41" s="36">
        <f>12</f>
        <v>12</v>
      </c>
      <c r="P41" s="23" t="s">
        <v>179</v>
      </c>
      <c r="Q41" s="47" t="s">
        <v>144</v>
      </c>
      <c r="R41" s="18"/>
    </row>
    <row r="42" spans="1:23" s="8" customFormat="1" ht="60" customHeight="1" x14ac:dyDescent="0.25">
      <c r="A42" s="6"/>
      <c r="B42" s="13">
        <v>33</v>
      </c>
      <c r="C42" s="14" t="s">
        <v>176</v>
      </c>
      <c r="D42" s="26" t="s">
        <v>146</v>
      </c>
      <c r="E42" s="32"/>
      <c r="F42" s="32" t="s">
        <v>177</v>
      </c>
      <c r="G42" s="32" t="s">
        <v>183</v>
      </c>
      <c r="H42" s="43">
        <v>36900.04</v>
      </c>
      <c r="I42" s="15"/>
      <c r="J42" s="16" t="s">
        <v>25</v>
      </c>
      <c r="K42" s="41" t="s">
        <v>26</v>
      </c>
      <c r="L42" s="17">
        <v>43837</v>
      </c>
      <c r="M42" s="17">
        <v>44203</v>
      </c>
      <c r="N42" s="16" t="s">
        <v>27</v>
      </c>
      <c r="O42" s="36">
        <f>12</f>
        <v>12</v>
      </c>
      <c r="P42" s="23" t="s">
        <v>179</v>
      </c>
      <c r="Q42" s="47" t="s">
        <v>144</v>
      </c>
      <c r="R42" s="18"/>
    </row>
    <row r="43" spans="1:23" s="8" customFormat="1" ht="45" customHeight="1" x14ac:dyDescent="0.25">
      <c r="A43" s="6"/>
      <c r="B43" s="13">
        <v>34</v>
      </c>
      <c r="C43" s="14" t="s">
        <v>184</v>
      </c>
      <c r="D43" s="26" t="s">
        <v>146</v>
      </c>
      <c r="E43" s="26"/>
      <c r="F43" s="32" t="s">
        <v>45</v>
      </c>
      <c r="G43" s="32" t="s">
        <v>185</v>
      </c>
      <c r="H43" s="15">
        <v>2935</v>
      </c>
      <c r="I43" s="15"/>
      <c r="J43" s="16" t="s">
        <v>25</v>
      </c>
      <c r="K43" s="16" t="s">
        <v>26</v>
      </c>
      <c r="L43" s="17">
        <v>43837</v>
      </c>
      <c r="M43" s="17">
        <v>44203</v>
      </c>
      <c r="N43" s="18" t="s">
        <v>27</v>
      </c>
      <c r="O43" s="19">
        <f>12</f>
        <v>12</v>
      </c>
      <c r="P43" s="23" t="s">
        <v>186</v>
      </c>
      <c r="Q43" s="48" t="s">
        <v>144</v>
      </c>
      <c r="R43" s="18"/>
    </row>
    <row r="44" spans="1:23" ht="45" customHeight="1" x14ac:dyDescent="0.25">
      <c r="B44" s="13">
        <v>35</v>
      </c>
      <c r="C44" s="14" t="s">
        <v>187</v>
      </c>
      <c r="D44" s="14" t="s">
        <v>188</v>
      </c>
      <c r="E44" s="14"/>
      <c r="F44" s="49" t="s">
        <v>189</v>
      </c>
      <c r="G44" s="39" t="s">
        <v>190</v>
      </c>
      <c r="H44" s="15">
        <v>7420</v>
      </c>
      <c r="I44" s="15"/>
      <c r="J44" s="16" t="s">
        <v>25</v>
      </c>
      <c r="K44" s="17" t="s">
        <v>26</v>
      </c>
      <c r="L44" s="17">
        <v>43475</v>
      </c>
      <c r="M44" s="40">
        <v>44206</v>
      </c>
      <c r="N44" s="50" t="s">
        <v>191</v>
      </c>
      <c r="O44" s="51">
        <f>12+12</f>
        <v>24</v>
      </c>
      <c r="P44" s="52" t="s">
        <v>192</v>
      </c>
      <c r="Q44" s="48" t="s">
        <v>193</v>
      </c>
      <c r="R44" s="18"/>
      <c r="T44"/>
      <c r="U44"/>
      <c r="V44"/>
      <c r="W44"/>
    </row>
    <row r="45" spans="1:23" ht="66" customHeight="1" x14ac:dyDescent="0.25">
      <c r="B45" s="13">
        <v>36</v>
      </c>
      <c r="C45" s="39" t="s">
        <v>194</v>
      </c>
      <c r="D45" s="39" t="s">
        <v>195</v>
      </c>
      <c r="E45" s="53"/>
      <c r="F45" s="49" t="s">
        <v>196</v>
      </c>
      <c r="G45" s="49" t="s">
        <v>197</v>
      </c>
      <c r="H45" s="15">
        <v>17348.97</v>
      </c>
      <c r="I45" s="54"/>
      <c r="J45" s="16" t="s">
        <v>25</v>
      </c>
      <c r="K45" s="30" t="s">
        <v>26</v>
      </c>
      <c r="L45" s="17">
        <v>43840</v>
      </c>
      <c r="M45" s="40">
        <v>44206</v>
      </c>
      <c r="N45" s="40" t="s">
        <v>27</v>
      </c>
      <c r="O45" s="55">
        <f>12</f>
        <v>12</v>
      </c>
      <c r="P45" s="23" t="s">
        <v>198</v>
      </c>
      <c r="Q45" s="48" t="s">
        <v>144</v>
      </c>
      <c r="R45" s="50"/>
      <c r="T45"/>
      <c r="U45"/>
      <c r="V45"/>
      <c r="W45"/>
    </row>
    <row r="46" spans="1:23" ht="45" customHeight="1" x14ac:dyDescent="0.25">
      <c r="B46" s="13">
        <v>37</v>
      </c>
      <c r="C46" s="39" t="s">
        <v>199</v>
      </c>
      <c r="D46" s="39" t="s">
        <v>200</v>
      </c>
      <c r="E46" s="39"/>
      <c r="F46" s="56" t="s">
        <v>201</v>
      </c>
      <c r="G46" s="49" t="s">
        <v>202</v>
      </c>
      <c r="H46" s="15">
        <v>30800</v>
      </c>
      <c r="I46" s="15"/>
      <c r="J46" s="16" t="s">
        <v>25</v>
      </c>
      <c r="K46" s="41" t="s">
        <v>26</v>
      </c>
      <c r="L46" s="40">
        <v>43476</v>
      </c>
      <c r="M46" s="40">
        <v>44207</v>
      </c>
      <c r="N46" s="50" t="s">
        <v>53</v>
      </c>
      <c r="O46" s="51">
        <f>12+12</f>
        <v>24</v>
      </c>
      <c r="P46" s="23" t="s">
        <v>203</v>
      </c>
      <c r="Q46" s="29" t="s">
        <v>193</v>
      </c>
      <c r="R46" s="18"/>
      <c r="S46" s="57"/>
      <c r="T46"/>
      <c r="U46"/>
      <c r="V46"/>
      <c r="W46"/>
    </row>
    <row r="47" spans="1:23" ht="66" customHeight="1" x14ac:dyDescent="0.25">
      <c r="B47" s="13">
        <v>38</v>
      </c>
      <c r="C47" s="39" t="s">
        <v>204</v>
      </c>
      <c r="D47" s="58" t="s">
        <v>205</v>
      </c>
      <c r="E47" s="58"/>
      <c r="F47" s="49" t="s">
        <v>206</v>
      </c>
      <c r="G47" s="49" t="s">
        <v>207</v>
      </c>
      <c r="H47" s="15">
        <v>35600</v>
      </c>
      <c r="I47" s="15"/>
      <c r="J47" s="16" t="s">
        <v>25</v>
      </c>
      <c r="K47" s="16" t="s">
        <v>26</v>
      </c>
      <c r="L47" s="40">
        <v>43844</v>
      </c>
      <c r="M47" s="40">
        <v>44210</v>
      </c>
      <c r="N47" s="40" t="s">
        <v>27</v>
      </c>
      <c r="O47" s="55">
        <f>12</f>
        <v>12</v>
      </c>
      <c r="P47" s="23" t="s">
        <v>208</v>
      </c>
      <c r="Q47" s="29" t="s">
        <v>144</v>
      </c>
      <c r="R47" s="18"/>
      <c r="S47" s="57"/>
      <c r="T47"/>
      <c r="U47"/>
      <c r="V47"/>
      <c r="W47"/>
    </row>
    <row r="48" spans="1:23" ht="45" x14ac:dyDescent="0.25">
      <c r="B48" s="13">
        <v>39</v>
      </c>
      <c r="C48" s="39" t="s">
        <v>209</v>
      </c>
      <c r="D48" s="39" t="s">
        <v>210</v>
      </c>
      <c r="E48" s="39"/>
      <c r="F48" s="56" t="s">
        <v>211</v>
      </c>
      <c r="G48" s="49" t="s">
        <v>212</v>
      </c>
      <c r="H48" s="15">
        <v>110841.28</v>
      </c>
      <c r="I48" s="15">
        <v>27710</v>
      </c>
      <c r="J48" s="16" t="s">
        <v>25</v>
      </c>
      <c r="K48" s="17" t="s">
        <v>26</v>
      </c>
      <c r="L48" s="40">
        <v>43753</v>
      </c>
      <c r="M48" s="40">
        <v>44211</v>
      </c>
      <c r="N48" s="50" t="s">
        <v>53</v>
      </c>
      <c r="O48" s="51">
        <f>9+6</f>
        <v>15</v>
      </c>
      <c r="P48" s="23" t="s">
        <v>213</v>
      </c>
      <c r="Q48" s="29" t="s">
        <v>214</v>
      </c>
      <c r="R48" s="22"/>
      <c r="S48" s="59"/>
      <c r="T48"/>
      <c r="U48"/>
      <c r="V48"/>
      <c r="W48"/>
    </row>
    <row r="49" spans="1:23" ht="45" customHeight="1" x14ac:dyDescent="0.25">
      <c r="B49" s="13">
        <v>40</v>
      </c>
      <c r="C49" s="39" t="s">
        <v>215</v>
      </c>
      <c r="D49" s="39" t="s">
        <v>216</v>
      </c>
      <c r="E49" s="39"/>
      <c r="F49" s="49" t="s">
        <v>217</v>
      </c>
      <c r="G49" s="49" t="s">
        <v>218</v>
      </c>
      <c r="H49" s="15">
        <v>73500</v>
      </c>
      <c r="I49" s="15"/>
      <c r="J49" s="16" t="s">
        <v>25</v>
      </c>
      <c r="K49" s="30" t="s">
        <v>26</v>
      </c>
      <c r="L49" s="40">
        <v>43817</v>
      </c>
      <c r="M49" s="40">
        <v>44214</v>
      </c>
      <c r="N49" s="50" t="s">
        <v>191</v>
      </c>
      <c r="O49" s="55">
        <f>7</f>
        <v>7</v>
      </c>
      <c r="P49" s="23" t="s">
        <v>219</v>
      </c>
      <c r="Q49" s="48" t="s">
        <v>220</v>
      </c>
      <c r="R49" s="60"/>
      <c r="T49"/>
      <c r="U49"/>
      <c r="V49"/>
      <c r="W49"/>
    </row>
    <row r="50" spans="1:23" ht="135" customHeight="1" x14ac:dyDescent="0.25">
      <c r="B50" s="13">
        <v>41</v>
      </c>
      <c r="C50" s="39" t="s">
        <v>221</v>
      </c>
      <c r="D50" s="58" t="s">
        <v>222</v>
      </c>
      <c r="E50" s="49" t="s">
        <v>223</v>
      </c>
      <c r="F50" s="49" t="s">
        <v>224</v>
      </c>
      <c r="G50" s="32" t="s">
        <v>225</v>
      </c>
      <c r="H50" s="15">
        <v>10780</v>
      </c>
      <c r="I50" s="15"/>
      <c r="J50" s="16" t="s">
        <v>25</v>
      </c>
      <c r="K50" s="30" t="s">
        <v>26</v>
      </c>
      <c r="L50" s="61">
        <v>43850</v>
      </c>
      <c r="M50" s="40">
        <v>44216</v>
      </c>
      <c r="N50" s="17" t="s">
        <v>27</v>
      </c>
      <c r="O50" s="36">
        <f>12</f>
        <v>12</v>
      </c>
      <c r="P50" s="23" t="s">
        <v>226</v>
      </c>
      <c r="Q50" s="48" t="s">
        <v>227</v>
      </c>
      <c r="R50" s="18"/>
      <c r="T50"/>
      <c r="U50"/>
      <c r="V50"/>
      <c r="W50"/>
    </row>
    <row r="51" spans="1:23" ht="45" customHeight="1" x14ac:dyDescent="0.25">
      <c r="B51" s="13">
        <v>42</v>
      </c>
      <c r="C51" s="14" t="s">
        <v>228</v>
      </c>
      <c r="D51" s="26" t="s">
        <v>222</v>
      </c>
      <c r="E51" s="49" t="s">
        <v>229</v>
      </c>
      <c r="F51" s="32" t="s">
        <v>230</v>
      </c>
      <c r="G51" s="32" t="s">
        <v>231</v>
      </c>
      <c r="H51" s="15">
        <v>219807.5</v>
      </c>
      <c r="I51" s="15"/>
      <c r="J51" s="16" t="s">
        <v>25</v>
      </c>
      <c r="K51" s="16" t="s">
        <v>26</v>
      </c>
      <c r="L51" s="41">
        <v>43850</v>
      </c>
      <c r="M51" s="17">
        <v>44216</v>
      </c>
      <c r="N51" s="17" t="s">
        <v>27</v>
      </c>
      <c r="O51" s="36">
        <f>12</f>
        <v>12</v>
      </c>
      <c r="P51" s="23" t="s">
        <v>232</v>
      </c>
      <c r="Q51" s="48" t="s">
        <v>227</v>
      </c>
      <c r="R51" s="18"/>
      <c r="T51"/>
      <c r="U51"/>
      <c r="V51"/>
      <c r="W51"/>
    </row>
    <row r="52" spans="1:23" ht="60" customHeight="1" x14ac:dyDescent="0.25">
      <c r="B52" s="13">
        <v>43</v>
      </c>
      <c r="C52" s="14" t="s">
        <v>233</v>
      </c>
      <c r="D52" s="26" t="s">
        <v>234</v>
      </c>
      <c r="E52" s="26"/>
      <c r="F52" s="14" t="s">
        <v>235</v>
      </c>
      <c r="G52" s="32" t="s">
        <v>236</v>
      </c>
      <c r="H52" s="15">
        <v>51200</v>
      </c>
      <c r="I52" s="15"/>
      <c r="J52" s="16" t="s">
        <v>25</v>
      </c>
      <c r="K52" s="17" t="s">
        <v>26</v>
      </c>
      <c r="L52" s="17">
        <v>43364</v>
      </c>
      <c r="M52" s="17">
        <v>44217</v>
      </c>
      <c r="N52" s="18" t="s">
        <v>237</v>
      </c>
      <c r="O52" s="19">
        <f>12+4+4+4+4</f>
        <v>28</v>
      </c>
      <c r="P52" s="20" t="s">
        <v>238</v>
      </c>
      <c r="Q52" s="29" t="s">
        <v>239</v>
      </c>
      <c r="R52" s="22"/>
      <c r="T52"/>
      <c r="U52"/>
      <c r="V52"/>
      <c r="W52"/>
    </row>
    <row r="53" spans="1:23" ht="60" customHeight="1" x14ac:dyDescent="0.25">
      <c r="B53" s="13">
        <v>44</v>
      </c>
      <c r="C53" s="45" t="s">
        <v>199</v>
      </c>
      <c r="D53" s="45" t="s">
        <v>240</v>
      </c>
      <c r="E53" s="45"/>
      <c r="F53" s="14" t="s">
        <v>241</v>
      </c>
      <c r="G53" s="29" t="s">
        <v>242</v>
      </c>
      <c r="H53" s="15">
        <v>35411.25</v>
      </c>
      <c r="I53" s="15"/>
      <c r="J53" s="16" t="s">
        <v>25</v>
      </c>
      <c r="K53" s="17" t="s">
        <v>26</v>
      </c>
      <c r="L53" s="62">
        <v>43488</v>
      </c>
      <c r="M53" s="62">
        <v>44219</v>
      </c>
      <c r="N53" s="18" t="s">
        <v>191</v>
      </c>
      <c r="O53" s="19">
        <f>12+12</f>
        <v>24</v>
      </c>
      <c r="P53" s="63" t="s">
        <v>243</v>
      </c>
      <c r="Q53" s="35" t="s">
        <v>193</v>
      </c>
      <c r="R53" s="18"/>
      <c r="T53"/>
      <c r="U53"/>
      <c r="V53"/>
      <c r="W53"/>
    </row>
    <row r="54" spans="1:23" ht="60" customHeight="1" x14ac:dyDescent="0.25">
      <c r="B54" s="13">
        <v>45</v>
      </c>
      <c r="C54" s="14" t="s">
        <v>244</v>
      </c>
      <c r="D54" s="14" t="s">
        <v>245</v>
      </c>
      <c r="E54" s="14"/>
      <c r="F54" s="32" t="s">
        <v>246</v>
      </c>
      <c r="G54" s="32" t="s">
        <v>247</v>
      </c>
      <c r="H54" s="15">
        <v>22560</v>
      </c>
      <c r="I54" s="15"/>
      <c r="J54" s="16" t="s">
        <v>26</v>
      </c>
      <c r="K54" s="17" t="s">
        <v>26</v>
      </c>
      <c r="L54" s="17">
        <v>42979</v>
      </c>
      <c r="M54" s="17">
        <v>44228</v>
      </c>
      <c r="N54" s="18" t="s">
        <v>109</v>
      </c>
      <c r="O54" s="19">
        <f>12+12+12+5</f>
        <v>41</v>
      </c>
      <c r="P54" s="23" t="s">
        <v>248</v>
      </c>
      <c r="Q54" s="29" t="s">
        <v>239</v>
      </c>
      <c r="R54" s="22" t="s">
        <v>249</v>
      </c>
      <c r="T54"/>
      <c r="U54"/>
      <c r="V54"/>
      <c r="W54"/>
    </row>
    <row r="55" spans="1:23" ht="45" customHeight="1" x14ac:dyDescent="0.25">
      <c r="B55" s="13">
        <v>46</v>
      </c>
      <c r="C55" s="14" t="s">
        <v>250</v>
      </c>
      <c r="D55" s="14" t="s">
        <v>117</v>
      </c>
      <c r="E55" s="14"/>
      <c r="F55" s="14" t="s">
        <v>251</v>
      </c>
      <c r="G55" s="14" t="s">
        <v>252</v>
      </c>
      <c r="H55" s="15">
        <v>39498</v>
      </c>
      <c r="I55" s="15"/>
      <c r="J55" s="16" t="s">
        <v>25</v>
      </c>
      <c r="K55" s="17" t="s">
        <v>26</v>
      </c>
      <c r="L55" s="17">
        <v>42523</v>
      </c>
      <c r="M55" s="17">
        <v>44228</v>
      </c>
      <c r="N55" s="18" t="s">
        <v>156</v>
      </c>
      <c r="O55" s="19">
        <f>12+5+3+12+12+12</f>
        <v>56</v>
      </c>
      <c r="P55" s="23" t="s">
        <v>253</v>
      </c>
      <c r="Q55" s="35" t="s">
        <v>254</v>
      </c>
      <c r="R55" s="18"/>
      <c r="S55"/>
      <c r="T55"/>
      <c r="U55"/>
      <c r="V55"/>
      <c r="W55"/>
    </row>
    <row r="56" spans="1:23" ht="105" customHeight="1" x14ac:dyDescent="0.25">
      <c r="A56"/>
      <c r="B56" s="13">
        <v>47</v>
      </c>
      <c r="C56" s="14" t="s">
        <v>255</v>
      </c>
      <c r="D56" s="26" t="s">
        <v>240</v>
      </c>
      <c r="E56" s="26"/>
      <c r="F56" s="14" t="s">
        <v>256</v>
      </c>
      <c r="G56" s="32" t="s">
        <v>257</v>
      </c>
      <c r="H56" s="15">
        <v>10000</v>
      </c>
      <c r="I56" s="15"/>
      <c r="J56" s="16" t="s">
        <v>25</v>
      </c>
      <c r="K56" s="17" t="s">
        <v>26</v>
      </c>
      <c r="L56" s="17">
        <v>43497</v>
      </c>
      <c r="M56" s="17">
        <v>44229</v>
      </c>
      <c r="N56" s="18" t="s">
        <v>191</v>
      </c>
      <c r="O56" s="19">
        <f>12+12</f>
        <v>24</v>
      </c>
      <c r="P56" s="23" t="s">
        <v>258</v>
      </c>
      <c r="Q56" s="35" t="s">
        <v>259</v>
      </c>
      <c r="R56" s="18"/>
      <c r="S56"/>
      <c r="T56"/>
      <c r="U56"/>
      <c r="V56"/>
      <c r="W56"/>
    </row>
    <row r="57" spans="1:23" ht="45" customHeight="1" x14ac:dyDescent="0.25">
      <c r="A57"/>
      <c r="B57" s="13">
        <v>48</v>
      </c>
      <c r="C57" s="14" t="s">
        <v>260</v>
      </c>
      <c r="D57" s="14" t="s">
        <v>261</v>
      </c>
      <c r="E57" s="14"/>
      <c r="F57" s="32" t="s">
        <v>262</v>
      </c>
      <c r="G57" s="32" t="s">
        <v>263</v>
      </c>
      <c r="H57" s="15">
        <v>5200</v>
      </c>
      <c r="I57" s="15"/>
      <c r="J57" s="16" t="s">
        <v>25</v>
      </c>
      <c r="K57" s="16" t="s">
        <v>26</v>
      </c>
      <c r="L57" s="41">
        <v>43864</v>
      </c>
      <c r="M57" s="17">
        <v>44230</v>
      </c>
      <c r="N57" s="17" t="s">
        <v>27</v>
      </c>
      <c r="O57" s="36">
        <f>12</f>
        <v>12</v>
      </c>
      <c r="P57" s="23" t="s">
        <v>264</v>
      </c>
      <c r="Q57" s="35" t="s">
        <v>144</v>
      </c>
      <c r="R57" s="18"/>
      <c r="S57"/>
      <c r="T57"/>
      <c r="U57"/>
      <c r="V57"/>
      <c r="W57"/>
    </row>
    <row r="58" spans="1:23" ht="45" customHeight="1" x14ac:dyDescent="0.25">
      <c r="A58"/>
      <c r="B58" s="13">
        <v>49</v>
      </c>
      <c r="C58" s="14" t="s">
        <v>265</v>
      </c>
      <c r="D58" s="14" t="s">
        <v>266</v>
      </c>
      <c r="E58" s="14"/>
      <c r="F58" s="14" t="s">
        <v>267</v>
      </c>
      <c r="G58" s="32" t="s">
        <v>268</v>
      </c>
      <c r="H58" s="15">
        <v>11228.94</v>
      </c>
      <c r="I58" s="15"/>
      <c r="J58" s="16" t="s">
        <v>25</v>
      </c>
      <c r="K58" s="17" t="s">
        <v>26</v>
      </c>
      <c r="L58" s="17">
        <v>42413</v>
      </c>
      <c r="M58" s="17">
        <v>44239</v>
      </c>
      <c r="N58" s="18" t="s">
        <v>237</v>
      </c>
      <c r="O58" s="19">
        <f>12+12+12+12+12</f>
        <v>60</v>
      </c>
      <c r="P58" s="23" t="s">
        <v>269</v>
      </c>
      <c r="Q58" s="35" t="s">
        <v>259</v>
      </c>
      <c r="R58" s="18"/>
      <c r="T58"/>
      <c r="U58"/>
      <c r="V58"/>
      <c r="W58"/>
    </row>
    <row r="59" spans="1:23" ht="45" customHeight="1" x14ac:dyDescent="0.25">
      <c r="B59" s="13">
        <v>50</v>
      </c>
      <c r="C59" s="14" t="s">
        <v>270</v>
      </c>
      <c r="D59" s="14" t="s">
        <v>271</v>
      </c>
      <c r="E59" s="14"/>
      <c r="F59" s="14" t="s">
        <v>272</v>
      </c>
      <c r="G59" s="32" t="s">
        <v>273</v>
      </c>
      <c r="H59" s="15">
        <v>9360</v>
      </c>
      <c r="I59" s="15"/>
      <c r="J59" s="16" t="s">
        <v>26</v>
      </c>
      <c r="K59" s="41" t="s">
        <v>26</v>
      </c>
      <c r="L59" s="41">
        <v>43146</v>
      </c>
      <c r="M59" s="41">
        <v>44242</v>
      </c>
      <c r="N59" s="18" t="s">
        <v>53</v>
      </c>
      <c r="O59" s="19">
        <f>12+12+12</f>
        <v>36</v>
      </c>
      <c r="P59" s="23" t="s">
        <v>248</v>
      </c>
      <c r="Q59" s="35" t="s">
        <v>274</v>
      </c>
      <c r="R59" s="18"/>
      <c r="S59"/>
    </row>
    <row r="60" spans="1:23" ht="45" customHeight="1" x14ac:dyDescent="0.25">
      <c r="A60"/>
      <c r="B60" s="13">
        <v>51</v>
      </c>
      <c r="C60" s="14" t="s">
        <v>275</v>
      </c>
      <c r="D60" s="26" t="s">
        <v>276</v>
      </c>
      <c r="E60" s="26"/>
      <c r="F60" s="32" t="s">
        <v>277</v>
      </c>
      <c r="G60" s="32" t="s">
        <v>278</v>
      </c>
      <c r="H60" s="15">
        <v>3900</v>
      </c>
      <c r="I60" s="15"/>
      <c r="J60" s="16" t="s">
        <v>25</v>
      </c>
      <c r="K60" s="30" t="s">
        <v>26</v>
      </c>
      <c r="L60" s="17">
        <v>43892</v>
      </c>
      <c r="M60" s="17">
        <v>44257</v>
      </c>
      <c r="N60" s="17" t="s">
        <v>27</v>
      </c>
      <c r="O60" s="36">
        <f>12</f>
        <v>12</v>
      </c>
      <c r="P60" s="23" t="s">
        <v>279</v>
      </c>
      <c r="Q60" s="35" t="s">
        <v>254</v>
      </c>
      <c r="R60" s="18"/>
      <c r="S60"/>
      <c r="T60"/>
      <c r="U60"/>
      <c r="V60"/>
      <c r="W60"/>
    </row>
    <row r="61" spans="1:23" ht="60" customHeight="1" x14ac:dyDescent="0.25">
      <c r="A61"/>
      <c r="B61" s="13">
        <v>52</v>
      </c>
      <c r="C61" s="14" t="s">
        <v>280</v>
      </c>
      <c r="D61" s="14" t="s">
        <v>204</v>
      </c>
      <c r="E61" s="14"/>
      <c r="F61" s="32" t="s">
        <v>281</v>
      </c>
      <c r="G61" s="32" t="s">
        <v>282</v>
      </c>
      <c r="H61" s="64">
        <v>20000</v>
      </c>
      <c r="I61" s="65"/>
      <c r="J61" s="30" t="s">
        <v>283</v>
      </c>
      <c r="K61" s="17" t="s">
        <v>26</v>
      </c>
      <c r="L61" s="17">
        <v>43895</v>
      </c>
      <c r="M61" s="17">
        <v>44261</v>
      </c>
      <c r="N61" s="18" t="s">
        <v>284</v>
      </c>
      <c r="O61" s="66">
        <f>6+6</f>
        <v>12</v>
      </c>
      <c r="P61" s="20" t="s">
        <v>285</v>
      </c>
      <c r="Q61" s="35" t="s">
        <v>286</v>
      </c>
      <c r="R61" s="68"/>
      <c r="S61"/>
      <c r="T61"/>
      <c r="U61"/>
      <c r="V61"/>
      <c r="W61"/>
    </row>
    <row r="62" spans="1:23" ht="30" customHeight="1" x14ac:dyDescent="0.25">
      <c r="A62"/>
      <c r="B62" s="13">
        <v>53</v>
      </c>
      <c r="C62" s="32" t="s">
        <v>287</v>
      </c>
      <c r="D62" s="14" t="s">
        <v>288</v>
      </c>
      <c r="E62" s="14"/>
      <c r="F62" s="14" t="s">
        <v>289</v>
      </c>
      <c r="G62" s="32" t="s">
        <v>290</v>
      </c>
      <c r="H62" s="15">
        <v>5564.99</v>
      </c>
      <c r="I62" s="15"/>
      <c r="J62" s="16" t="s">
        <v>291</v>
      </c>
      <c r="K62" s="41" t="s">
        <v>26</v>
      </c>
      <c r="L62" s="17">
        <v>43909</v>
      </c>
      <c r="M62" s="17">
        <v>44273</v>
      </c>
      <c r="N62" s="18" t="s">
        <v>27</v>
      </c>
      <c r="O62" s="19">
        <f>12</f>
        <v>12</v>
      </c>
      <c r="P62" s="69"/>
      <c r="Q62" s="35" t="s">
        <v>292</v>
      </c>
      <c r="R62" s="18"/>
      <c r="S62"/>
      <c r="T62"/>
      <c r="U62"/>
      <c r="V62"/>
      <c r="W62"/>
    </row>
    <row r="63" spans="1:23" ht="45" customHeight="1" x14ac:dyDescent="0.25">
      <c r="A63"/>
      <c r="B63" s="13">
        <v>54</v>
      </c>
      <c r="C63" s="14" t="s">
        <v>293</v>
      </c>
      <c r="D63" s="26" t="s">
        <v>294</v>
      </c>
      <c r="E63" s="26"/>
      <c r="F63" s="14" t="s">
        <v>67</v>
      </c>
      <c r="G63" s="32" t="s">
        <v>295</v>
      </c>
      <c r="H63" s="15">
        <v>55491.6</v>
      </c>
      <c r="I63" s="15"/>
      <c r="J63" s="16" t="s">
        <v>25</v>
      </c>
      <c r="K63" s="17" t="s">
        <v>26</v>
      </c>
      <c r="L63" s="17">
        <v>42828</v>
      </c>
      <c r="M63" s="41">
        <v>44289</v>
      </c>
      <c r="N63" s="18" t="s">
        <v>109</v>
      </c>
      <c r="O63" s="19">
        <f>12+12+12+12</f>
        <v>48</v>
      </c>
      <c r="P63" s="20" t="s">
        <v>296</v>
      </c>
      <c r="Q63" s="35" t="s">
        <v>297</v>
      </c>
      <c r="R63" s="18"/>
      <c r="S63"/>
      <c r="T63"/>
      <c r="U63"/>
      <c r="V63"/>
      <c r="W63"/>
    </row>
    <row r="64" spans="1:23" ht="45" customHeight="1" x14ac:dyDescent="0.25">
      <c r="A64"/>
      <c r="B64" s="13">
        <v>55</v>
      </c>
      <c r="C64" s="14" t="s">
        <v>266</v>
      </c>
      <c r="D64" s="14" t="s">
        <v>298</v>
      </c>
      <c r="E64" s="14"/>
      <c r="F64" s="70" t="s">
        <v>299</v>
      </c>
      <c r="G64" s="32" t="s">
        <v>300</v>
      </c>
      <c r="H64" s="15">
        <v>15120</v>
      </c>
      <c r="I64" s="15"/>
      <c r="J64" s="16" t="s">
        <v>26</v>
      </c>
      <c r="K64" s="30" t="s">
        <v>26</v>
      </c>
      <c r="L64" s="41">
        <v>42827</v>
      </c>
      <c r="M64" s="17">
        <v>44289</v>
      </c>
      <c r="N64" s="17" t="s">
        <v>109</v>
      </c>
      <c r="O64" s="36">
        <f>12+12+12+12</f>
        <v>48</v>
      </c>
      <c r="P64" s="20" t="s">
        <v>248</v>
      </c>
      <c r="Q64" s="35" t="s">
        <v>297</v>
      </c>
      <c r="R64" s="18"/>
      <c r="S64"/>
      <c r="T64"/>
      <c r="U64"/>
      <c r="V64"/>
      <c r="W64"/>
    </row>
    <row r="65" spans="1:23" ht="60" customHeight="1" x14ac:dyDescent="0.25">
      <c r="A65"/>
      <c r="B65" s="13">
        <v>56</v>
      </c>
      <c r="C65" s="14" t="s">
        <v>301</v>
      </c>
      <c r="D65" s="14" t="s">
        <v>302</v>
      </c>
      <c r="E65" s="14"/>
      <c r="F65" s="14" t="s">
        <v>303</v>
      </c>
      <c r="G65" s="32" t="s">
        <v>304</v>
      </c>
      <c r="H65" s="15">
        <v>6250</v>
      </c>
      <c r="I65" s="15"/>
      <c r="J65" s="71" t="s">
        <v>305</v>
      </c>
      <c r="K65" s="71" t="s">
        <v>52</v>
      </c>
      <c r="L65" s="17">
        <v>42835</v>
      </c>
      <c r="M65" s="17">
        <v>44296</v>
      </c>
      <c r="N65" s="22" t="s">
        <v>306</v>
      </c>
      <c r="O65" s="19">
        <f>12+12+12+12</f>
        <v>48</v>
      </c>
      <c r="P65" s="20" t="s">
        <v>157</v>
      </c>
      <c r="Q65" s="35" t="s">
        <v>307</v>
      </c>
      <c r="R65" s="22"/>
      <c r="S65"/>
      <c r="T65"/>
      <c r="U65"/>
      <c r="V65"/>
      <c r="W65"/>
    </row>
    <row r="66" spans="1:23" ht="30" customHeight="1" x14ac:dyDescent="0.25">
      <c r="A66"/>
      <c r="B66" s="13">
        <v>57</v>
      </c>
      <c r="C66" s="14" t="s">
        <v>308</v>
      </c>
      <c r="D66" s="14" t="s">
        <v>309</v>
      </c>
      <c r="E66" s="14"/>
      <c r="F66" s="14" t="s">
        <v>310</v>
      </c>
      <c r="G66" s="14" t="s">
        <v>311</v>
      </c>
      <c r="H66" s="15">
        <v>1236</v>
      </c>
      <c r="I66" s="15"/>
      <c r="J66" s="16" t="s">
        <v>25</v>
      </c>
      <c r="K66" s="17" t="s">
        <v>26</v>
      </c>
      <c r="L66" s="17">
        <v>43232</v>
      </c>
      <c r="M66" s="17">
        <v>44328</v>
      </c>
      <c r="N66" s="18" t="s">
        <v>53</v>
      </c>
      <c r="O66" s="19">
        <f>12+12+12</f>
        <v>36</v>
      </c>
      <c r="P66" s="23" t="s">
        <v>312</v>
      </c>
      <c r="Q66" s="29" t="s">
        <v>313</v>
      </c>
      <c r="R66" s="18"/>
      <c r="S66"/>
      <c r="T66"/>
      <c r="U66"/>
      <c r="V66"/>
      <c r="W66"/>
    </row>
    <row r="67" spans="1:23" ht="75" customHeight="1" x14ac:dyDescent="0.25">
      <c r="A67"/>
      <c r="B67" s="13">
        <v>58</v>
      </c>
      <c r="C67" s="14" t="s">
        <v>314</v>
      </c>
      <c r="D67" s="14" t="s">
        <v>315</v>
      </c>
      <c r="E67" s="14"/>
      <c r="F67" s="70" t="s">
        <v>316</v>
      </c>
      <c r="G67" s="14" t="s">
        <v>317</v>
      </c>
      <c r="H67" s="15">
        <v>1678.8</v>
      </c>
      <c r="I67" s="15"/>
      <c r="J67" s="16" t="s">
        <v>25</v>
      </c>
      <c r="K67" s="71" t="s">
        <v>52</v>
      </c>
      <c r="L67" s="17">
        <v>42877</v>
      </c>
      <c r="M67" s="17">
        <v>44338</v>
      </c>
      <c r="N67" s="18" t="s">
        <v>109</v>
      </c>
      <c r="O67" s="19">
        <f>12+12+12+12</f>
        <v>48</v>
      </c>
      <c r="P67" s="20" t="s">
        <v>318</v>
      </c>
      <c r="Q67" s="35" t="s">
        <v>319</v>
      </c>
      <c r="R67" s="18"/>
      <c r="S67"/>
      <c r="T67"/>
      <c r="U67"/>
      <c r="V67"/>
      <c r="W67"/>
    </row>
    <row r="68" spans="1:23" ht="89.25" customHeight="1" x14ac:dyDescent="0.25">
      <c r="A68"/>
      <c r="B68" s="13">
        <v>59</v>
      </c>
      <c r="C68" s="14" t="s">
        <v>320</v>
      </c>
      <c r="D68" s="26" t="s">
        <v>321</v>
      </c>
      <c r="E68" s="33" t="s">
        <v>322</v>
      </c>
      <c r="F68" s="32" t="s">
        <v>323</v>
      </c>
      <c r="G68" s="32" t="s">
        <v>324</v>
      </c>
      <c r="H68" s="18">
        <v>19860</v>
      </c>
      <c r="I68" s="18"/>
      <c r="J68" s="16" t="s">
        <v>25</v>
      </c>
      <c r="K68" s="71" t="s">
        <v>26</v>
      </c>
      <c r="L68" s="41">
        <v>43986</v>
      </c>
      <c r="M68" s="71">
        <v>44351</v>
      </c>
      <c r="N68" s="50" t="s">
        <v>27</v>
      </c>
      <c r="O68" s="51">
        <f>12</f>
        <v>12</v>
      </c>
      <c r="P68" s="67" t="s">
        <v>325</v>
      </c>
      <c r="Q68" s="35" t="s">
        <v>326</v>
      </c>
      <c r="R68" s="22" t="s">
        <v>327</v>
      </c>
      <c r="S68"/>
      <c r="T68"/>
      <c r="U68"/>
      <c r="V68"/>
      <c r="W68"/>
    </row>
    <row r="69" spans="1:23" ht="45" customHeight="1" x14ac:dyDescent="0.25">
      <c r="A69"/>
      <c r="B69" s="13">
        <v>60</v>
      </c>
      <c r="C69" s="14" t="s">
        <v>328</v>
      </c>
      <c r="D69" s="26" t="s">
        <v>328</v>
      </c>
      <c r="E69" s="26"/>
      <c r="F69" s="14" t="s">
        <v>329</v>
      </c>
      <c r="G69" s="32" t="s">
        <v>330</v>
      </c>
      <c r="H69" s="15">
        <v>7500</v>
      </c>
      <c r="I69" s="15"/>
      <c r="J69" s="16" t="s">
        <v>25</v>
      </c>
      <c r="K69" s="17" t="s">
        <v>26</v>
      </c>
      <c r="L69" s="17">
        <v>43272</v>
      </c>
      <c r="M69" s="17">
        <v>44367</v>
      </c>
      <c r="N69" s="18" t="s">
        <v>53</v>
      </c>
      <c r="O69" s="19">
        <f>12+12+12</f>
        <v>36</v>
      </c>
      <c r="P69" s="69" t="s">
        <v>331</v>
      </c>
      <c r="Q69" s="35" t="s">
        <v>332</v>
      </c>
      <c r="R69" s="18"/>
      <c r="S69"/>
      <c r="T69"/>
      <c r="U69"/>
      <c r="V69"/>
      <c r="W69"/>
    </row>
    <row r="70" spans="1:23" ht="45" customHeight="1" x14ac:dyDescent="0.25">
      <c r="A70"/>
      <c r="B70" s="13">
        <v>61</v>
      </c>
      <c r="C70" s="14" t="s">
        <v>333</v>
      </c>
      <c r="D70" s="26" t="s">
        <v>334</v>
      </c>
      <c r="E70" s="33" t="s">
        <v>335</v>
      </c>
      <c r="F70" s="14" t="s">
        <v>336</v>
      </c>
      <c r="G70" s="32" t="s">
        <v>337</v>
      </c>
      <c r="H70" s="18">
        <v>15800</v>
      </c>
      <c r="I70" s="18"/>
      <c r="J70" s="16" t="s">
        <v>25</v>
      </c>
      <c r="K70" s="41" t="s">
        <v>26</v>
      </c>
      <c r="L70" s="41">
        <v>44008</v>
      </c>
      <c r="M70" s="71">
        <v>44373</v>
      </c>
      <c r="N70" s="18" t="s">
        <v>27</v>
      </c>
      <c r="O70" s="19">
        <f>12</f>
        <v>12</v>
      </c>
      <c r="P70" s="23" t="s">
        <v>338</v>
      </c>
      <c r="Q70" s="35" t="s">
        <v>339</v>
      </c>
      <c r="R70" s="18"/>
      <c r="S70"/>
      <c r="T70"/>
      <c r="U70"/>
      <c r="V70"/>
      <c r="W70"/>
    </row>
    <row r="71" spans="1:23" ht="45" customHeight="1" x14ac:dyDescent="0.25">
      <c r="A71"/>
      <c r="B71" s="13">
        <v>62</v>
      </c>
      <c r="C71" s="14" t="s">
        <v>333</v>
      </c>
      <c r="D71" s="26" t="s">
        <v>334</v>
      </c>
      <c r="E71" s="33" t="s">
        <v>340</v>
      </c>
      <c r="F71" s="14" t="s">
        <v>336</v>
      </c>
      <c r="G71" s="32" t="s">
        <v>341</v>
      </c>
      <c r="H71" s="18">
        <v>1440</v>
      </c>
      <c r="I71" s="18"/>
      <c r="J71" s="16" t="s">
        <v>25</v>
      </c>
      <c r="K71" s="41" t="s">
        <v>26</v>
      </c>
      <c r="L71" s="41">
        <v>44008</v>
      </c>
      <c r="M71" s="71">
        <v>44373</v>
      </c>
      <c r="N71" s="18" t="s">
        <v>27</v>
      </c>
      <c r="O71" s="19">
        <f>12</f>
        <v>12</v>
      </c>
      <c r="P71" s="23" t="s">
        <v>342</v>
      </c>
      <c r="Q71" s="35" t="s">
        <v>339</v>
      </c>
      <c r="R71" s="18"/>
      <c r="S71"/>
      <c r="T71"/>
      <c r="U71"/>
      <c r="V71"/>
      <c r="W71"/>
    </row>
    <row r="72" spans="1:23" ht="45" customHeight="1" x14ac:dyDescent="0.25">
      <c r="A72"/>
      <c r="B72" s="13">
        <v>63</v>
      </c>
      <c r="C72" s="14" t="s">
        <v>343</v>
      </c>
      <c r="D72" s="26" t="s">
        <v>308</v>
      </c>
      <c r="E72" s="26"/>
      <c r="F72" s="14" t="s">
        <v>344</v>
      </c>
      <c r="G72" s="32" t="s">
        <v>345</v>
      </c>
      <c r="H72" s="15">
        <v>9700</v>
      </c>
      <c r="I72" s="15"/>
      <c r="J72" s="16" t="s">
        <v>25</v>
      </c>
      <c r="K72" s="17" t="s">
        <v>26</v>
      </c>
      <c r="L72" s="17">
        <v>43280</v>
      </c>
      <c r="M72" s="17">
        <v>44376</v>
      </c>
      <c r="N72" s="18" t="s">
        <v>53</v>
      </c>
      <c r="O72" s="19">
        <f>12+12+12</f>
        <v>36</v>
      </c>
      <c r="P72" s="20" t="s">
        <v>346</v>
      </c>
      <c r="Q72" s="35" t="s">
        <v>332</v>
      </c>
      <c r="R72" s="18"/>
      <c r="S72"/>
      <c r="T72"/>
      <c r="U72"/>
      <c r="V72"/>
      <c r="W72"/>
    </row>
    <row r="73" spans="1:23" ht="45" customHeight="1" x14ac:dyDescent="0.25">
      <c r="A73"/>
      <c r="B73" s="13">
        <v>64</v>
      </c>
      <c r="C73" s="14" t="s">
        <v>347</v>
      </c>
      <c r="D73" s="26" t="s">
        <v>348</v>
      </c>
      <c r="E73" s="33" t="s">
        <v>349</v>
      </c>
      <c r="F73" s="32" t="s">
        <v>350</v>
      </c>
      <c r="G73" s="32" t="s">
        <v>351</v>
      </c>
      <c r="H73" s="18">
        <v>1479</v>
      </c>
      <c r="I73" s="18"/>
      <c r="J73" s="71" t="s">
        <v>305</v>
      </c>
      <c r="K73" s="71" t="s">
        <v>52</v>
      </c>
      <c r="L73" s="41">
        <v>44014</v>
      </c>
      <c r="M73" s="71">
        <v>44379</v>
      </c>
      <c r="N73" s="18" t="s">
        <v>27</v>
      </c>
      <c r="O73" s="19">
        <f>12</f>
        <v>12</v>
      </c>
      <c r="P73" s="20" t="s">
        <v>352</v>
      </c>
      <c r="Q73" s="35" t="s">
        <v>353</v>
      </c>
      <c r="R73" s="18"/>
      <c r="S73"/>
      <c r="T73"/>
      <c r="U73"/>
      <c r="V73"/>
      <c r="W73"/>
    </row>
    <row r="74" spans="1:23" ht="50.25" customHeight="1" x14ac:dyDescent="0.25">
      <c r="A74"/>
      <c r="B74" s="13">
        <v>65</v>
      </c>
      <c r="C74" s="14" t="s">
        <v>354</v>
      </c>
      <c r="D74" s="26" t="s">
        <v>355</v>
      </c>
      <c r="E74" s="26"/>
      <c r="F74" s="14" t="s">
        <v>356</v>
      </c>
      <c r="G74" s="32" t="s">
        <v>357</v>
      </c>
      <c r="H74" s="15">
        <v>10900</v>
      </c>
      <c r="I74" s="15"/>
      <c r="J74" s="16" t="s">
        <v>25</v>
      </c>
      <c r="K74" s="17" t="s">
        <v>26</v>
      </c>
      <c r="L74" s="17">
        <v>43654</v>
      </c>
      <c r="M74" s="17">
        <v>44384</v>
      </c>
      <c r="N74" s="18" t="s">
        <v>191</v>
      </c>
      <c r="O74" s="19">
        <f>12+12</f>
        <v>24</v>
      </c>
      <c r="P74" s="23" t="s">
        <v>358</v>
      </c>
      <c r="Q74" s="35" t="s">
        <v>359</v>
      </c>
      <c r="R74" s="18"/>
      <c r="S74"/>
      <c r="T74"/>
      <c r="U74"/>
      <c r="V74"/>
      <c r="W74"/>
    </row>
    <row r="75" spans="1:23" ht="48.75" customHeight="1" x14ac:dyDescent="0.25">
      <c r="A75"/>
      <c r="B75" s="13">
        <v>66</v>
      </c>
      <c r="C75" s="14" t="s">
        <v>360</v>
      </c>
      <c r="D75" s="14" t="s">
        <v>361</v>
      </c>
      <c r="E75" s="32" t="s">
        <v>362</v>
      </c>
      <c r="F75" s="32" t="s">
        <v>363</v>
      </c>
      <c r="G75" s="32" t="s">
        <v>364</v>
      </c>
      <c r="H75" s="18">
        <v>29957.13</v>
      </c>
      <c r="I75" s="18"/>
      <c r="J75" s="16" t="s">
        <v>25</v>
      </c>
      <c r="K75" s="41" t="s">
        <v>26</v>
      </c>
      <c r="L75" s="41">
        <v>44022</v>
      </c>
      <c r="M75" s="71">
        <v>44387</v>
      </c>
      <c r="N75" s="18" t="s">
        <v>27</v>
      </c>
      <c r="O75" s="19">
        <f>12</f>
        <v>12</v>
      </c>
      <c r="P75" s="20" t="s">
        <v>365</v>
      </c>
      <c r="Q75" s="35" t="s">
        <v>366</v>
      </c>
      <c r="R75" s="18"/>
      <c r="S75"/>
      <c r="T75"/>
      <c r="U75"/>
      <c r="V75"/>
      <c r="W75"/>
    </row>
    <row r="76" spans="1:23" ht="48.75" customHeight="1" x14ac:dyDescent="0.25">
      <c r="A76"/>
      <c r="B76" s="13">
        <v>67</v>
      </c>
      <c r="C76" s="14" t="s">
        <v>367</v>
      </c>
      <c r="D76" s="14" t="s">
        <v>368</v>
      </c>
      <c r="E76" s="14"/>
      <c r="F76" s="14" t="s">
        <v>369</v>
      </c>
      <c r="G76" s="32" t="s">
        <v>370</v>
      </c>
      <c r="H76" s="15">
        <v>4999</v>
      </c>
      <c r="I76" s="15"/>
      <c r="J76" s="16" t="s">
        <v>25</v>
      </c>
      <c r="K76" s="16" t="s">
        <v>26</v>
      </c>
      <c r="L76" s="41">
        <v>43678</v>
      </c>
      <c r="M76" s="17">
        <v>44408</v>
      </c>
      <c r="N76" s="18" t="s">
        <v>191</v>
      </c>
      <c r="O76" s="19">
        <f>12+12</f>
        <v>24</v>
      </c>
      <c r="P76" s="20" t="s">
        <v>371</v>
      </c>
      <c r="Q76" s="35" t="s">
        <v>359</v>
      </c>
      <c r="R76" s="18"/>
      <c r="S76"/>
      <c r="T76"/>
      <c r="U76"/>
      <c r="V76"/>
      <c r="W76"/>
    </row>
    <row r="77" spans="1:23" ht="111" customHeight="1" x14ac:dyDescent="0.25">
      <c r="A77"/>
      <c r="B77" s="13">
        <v>68</v>
      </c>
      <c r="C77" s="14" t="s">
        <v>372</v>
      </c>
      <c r="D77" s="26" t="s">
        <v>373</v>
      </c>
      <c r="E77" s="33" t="s">
        <v>374</v>
      </c>
      <c r="F77" s="32" t="s">
        <v>375</v>
      </c>
      <c r="G77" s="32" t="s">
        <v>376</v>
      </c>
      <c r="H77" s="18">
        <v>14800</v>
      </c>
      <c r="I77" s="18"/>
      <c r="J77" s="16" t="s">
        <v>25</v>
      </c>
      <c r="K77" s="71" t="s">
        <v>26</v>
      </c>
      <c r="L77" s="41">
        <v>44046</v>
      </c>
      <c r="M77" s="71">
        <v>44411</v>
      </c>
      <c r="N77" s="18" t="s">
        <v>27</v>
      </c>
      <c r="O77" s="19">
        <f>12</f>
        <v>12</v>
      </c>
      <c r="P77" s="23" t="s">
        <v>377</v>
      </c>
      <c r="Q77" s="35" t="s">
        <v>378</v>
      </c>
      <c r="R77" s="18"/>
      <c r="S77"/>
      <c r="T77"/>
      <c r="U77"/>
      <c r="V77"/>
      <c r="W77"/>
    </row>
    <row r="78" spans="1:23" ht="60" customHeight="1" x14ac:dyDescent="0.25">
      <c r="A78"/>
      <c r="B78" s="13">
        <v>69</v>
      </c>
      <c r="C78" s="14" t="s">
        <v>379</v>
      </c>
      <c r="D78" s="26" t="s">
        <v>373</v>
      </c>
      <c r="E78" s="33" t="s">
        <v>380</v>
      </c>
      <c r="F78" s="32" t="s">
        <v>381</v>
      </c>
      <c r="G78" s="32" t="s">
        <v>382</v>
      </c>
      <c r="H78" s="18">
        <v>151597.35999999999</v>
      </c>
      <c r="I78" s="18"/>
      <c r="J78" s="16" t="s">
        <v>25</v>
      </c>
      <c r="K78" s="71" t="s">
        <v>26</v>
      </c>
      <c r="L78" s="41">
        <v>44046</v>
      </c>
      <c r="M78" s="71">
        <v>44411</v>
      </c>
      <c r="N78" s="18" t="s">
        <v>27</v>
      </c>
      <c r="O78" s="19">
        <f>12</f>
        <v>12</v>
      </c>
      <c r="P78" s="23" t="s">
        <v>383</v>
      </c>
      <c r="Q78" s="35" t="s">
        <v>378</v>
      </c>
      <c r="R78" s="18"/>
      <c r="S78"/>
      <c r="T78"/>
      <c r="U78"/>
      <c r="V78"/>
      <c r="W78"/>
    </row>
    <row r="79" spans="1:23" ht="60" customHeight="1" x14ac:dyDescent="0.25">
      <c r="A79"/>
      <c r="B79" s="13">
        <v>70</v>
      </c>
      <c r="C79" s="14" t="s">
        <v>384</v>
      </c>
      <c r="D79" s="26" t="s">
        <v>348</v>
      </c>
      <c r="E79" s="33" t="s">
        <v>385</v>
      </c>
      <c r="F79" s="32" t="s">
        <v>386</v>
      </c>
      <c r="G79" s="32" t="s">
        <v>387</v>
      </c>
      <c r="H79" s="18">
        <v>2300</v>
      </c>
      <c r="I79" s="18"/>
      <c r="J79" s="71" t="s">
        <v>305</v>
      </c>
      <c r="K79" s="71" t="s">
        <v>52</v>
      </c>
      <c r="L79" s="41">
        <v>44048</v>
      </c>
      <c r="M79" s="71">
        <v>44413</v>
      </c>
      <c r="N79" s="18" t="s">
        <v>27</v>
      </c>
      <c r="O79" s="19">
        <f>12</f>
        <v>12</v>
      </c>
      <c r="P79" s="20" t="s">
        <v>388</v>
      </c>
      <c r="Q79" s="35" t="s">
        <v>353</v>
      </c>
      <c r="R79" s="18"/>
      <c r="S79"/>
      <c r="T79"/>
      <c r="U79"/>
      <c r="V79"/>
      <c r="W79"/>
    </row>
    <row r="80" spans="1:23" ht="45" customHeight="1" x14ac:dyDescent="0.25">
      <c r="A80"/>
      <c r="B80" s="13">
        <v>71</v>
      </c>
      <c r="C80" s="14"/>
      <c r="D80" s="14" t="s">
        <v>389</v>
      </c>
      <c r="E80" s="33"/>
      <c r="F80" s="32" t="s">
        <v>289</v>
      </c>
      <c r="G80" s="32" t="s">
        <v>390</v>
      </c>
      <c r="H80" s="18"/>
      <c r="I80" s="18"/>
      <c r="J80" s="16" t="s">
        <v>391</v>
      </c>
      <c r="K80" s="71" t="s">
        <v>52</v>
      </c>
      <c r="L80" s="41">
        <v>44054</v>
      </c>
      <c r="M80" s="71">
        <v>44419</v>
      </c>
      <c r="N80" s="18" t="s">
        <v>27</v>
      </c>
      <c r="O80" s="19">
        <f>12</f>
        <v>12</v>
      </c>
      <c r="P80" s="67" t="s">
        <v>392</v>
      </c>
      <c r="Q80" s="29" t="s">
        <v>169</v>
      </c>
      <c r="R80" s="18"/>
      <c r="S80"/>
      <c r="T80"/>
      <c r="U80"/>
      <c r="V80"/>
      <c r="W80"/>
    </row>
    <row r="81" spans="1:23" ht="90" customHeight="1" x14ac:dyDescent="0.25">
      <c r="A81"/>
      <c r="B81" s="13">
        <v>72</v>
      </c>
      <c r="C81" s="14" t="s">
        <v>393</v>
      </c>
      <c r="D81" s="14" t="s">
        <v>394</v>
      </c>
      <c r="E81" s="33" t="s">
        <v>395</v>
      </c>
      <c r="F81" s="32" t="s">
        <v>396</v>
      </c>
      <c r="G81" s="32" t="s">
        <v>397</v>
      </c>
      <c r="H81" s="18">
        <v>41140.879999999997</v>
      </c>
      <c r="I81" s="18"/>
      <c r="J81" s="16" t="s">
        <v>25</v>
      </c>
      <c r="K81" s="41" t="s">
        <v>26</v>
      </c>
      <c r="L81" s="41">
        <v>44056</v>
      </c>
      <c r="M81" s="71">
        <v>44421</v>
      </c>
      <c r="N81" s="18" t="s">
        <v>27</v>
      </c>
      <c r="O81" s="19">
        <f>12</f>
        <v>12</v>
      </c>
      <c r="P81" s="67" t="s">
        <v>398</v>
      </c>
      <c r="Q81" s="35" t="s">
        <v>399</v>
      </c>
      <c r="R81" s="18"/>
      <c r="S81"/>
      <c r="T81"/>
      <c r="U81"/>
      <c r="V81"/>
      <c r="W81"/>
    </row>
    <row r="82" spans="1:23" ht="45" customHeight="1" x14ac:dyDescent="0.25">
      <c r="A82"/>
      <c r="B82" s="13">
        <v>73</v>
      </c>
      <c r="C82" s="14" t="s">
        <v>400</v>
      </c>
      <c r="D82" s="26" t="s">
        <v>373</v>
      </c>
      <c r="E82" s="33" t="s">
        <v>401</v>
      </c>
      <c r="F82" s="72" t="s">
        <v>402</v>
      </c>
      <c r="G82" s="32" t="s">
        <v>403</v>
      </c>
      <c r="H82" s="73">
        <v>28736.12</v>
      </c>
      <c r="I82" s="18"/>
      <c r="J82" s="16" t="s">
        <v>25</v>
      </c>
      <c r="K82" s="71" t="s">
        <v>26</v>
      </c>
      <c r="L82" s="17">
        <v>44060</v>
      </c>
      <c r="M82" s="16">
        <v>44425</v>
      </c>
      <c r="N82" s="18" t="s">
        <v>27</v>
      </c>
      <c r="O82" s="19">
        <f>12</f>
        <v>12</v>
      </c>
      <c r="P82" s="23" t="s">
        <v>404</v>
      </c>
      <c r="Q82" s="29" t="s">
        <v>378</v>
      </c>
      <c r="R82" s="18"/>
      <c r="S82"/>
      <c r="T82"/>
      <c r="U82"/>
      <c r="V82"/>
      <c r="W82"/>
    </row>
    <row r="83" spans="1:23" ht="45" customHeight="1" x14ac:dyDescent="0.25">
      <c r="A83"/>
      <c r="B83" s="13">
        <v>74</v>
      </c>
      <c r="C83" s="14" t="s">
        <v>405</v>
      </c>
      <c r="D83" s="14" t="s">
        <v>406</v>
      </c>
      <c r="E83" s="14"/>
      <c r="F83" s="32" t="s">
        <v>407</v>
      </c>
      <c r="G83" s="32" t="s">
        <v>408</v>
      </c>
      <c r="H83" s="18">
        <v>125008</v>
      </c>
      <c r="I83" s="18"/>
      <c r="J83" s="16" t="s">
        <v>25</v>
      </c>
      <c r="K83" s="41" t="s">
        <v>26</v>
      </c>
      <c r="L83" s="41">
        <v>44060</v>
      </c>
      <c r="M83" s="71">
        <v>44425</v>
      </c>
      <c r="N83" s="18" t="s">
        <v>27</v>
      </c>
      <c r="O83" s="19">
        <f>12</f>
        <v>12</v>
      </c>
      <c r="P83" s="23" t="s">
        <v>409</v>
      </c>
      <c r="Q83" s="29" t="s">
        <v>378</v>
      </c>
      <c r="R83" s="18"/>
      <c r="S83"/>
      <c r="T83"/>
      <c r="U83"/>
      <c r="V83"/>
      <c r="W83"/>
    </row>
    <row r="84" spans="1:23" ht="45" customHeight="1" x14ac:dyDescent="0.25">
      <c r="A84"/>
      <c r="B84" s="13">
        <v>75</v>
      </c>
      <c r="C84" s="14" t="s">
        <v>410</v>
      </c>
      <c r="D84" s="26" t="s">
        <v>411</v>
      </c>
      <c r="E84" s="26"/>
      <c r="F84" s="14" t="s">
        <v>412</v>
      </c>
      <c r="G84" s="32" t="s">
        <v>413</v>
      </c>
      <c r="H84" s="15">
        <v>25200</v>
      </c>
      <c r="I84" s="15"/>
      <c r="J84" s="16" t="s">
        <v>26</v>
      </c>
      <c r="K84" s="17" t="s">
        <v>26</v>
      </c>
      <c r="L84" s="17">
        <v>42980</v>
      </c>
      <c r="M84" s="17">
        <v>44441</v>
      </c>
      <c r="N84" s="18" t="s">
        <v>109</v>
      </c>
      <c r="O84" s="19">
        <f>12+12+12+12</f>
        <v>48</v>
      </c>
      <c r="P84" s="23" t="s">
        <v>248</v>
      </c>
      <c r="Q84" s="29" t="s">
        <v>414</v>
      </c>
      <c r="R84" s="22"/>
      <c r="S84"/>
      <c r="T84"/>
      <c r="U84"/>
      <c r="V84"/>
      <c r="W84"/>
    </row>
    <row r="85" spans="1:23" ht="45" customHeight="1" x14ac:dyDescent="0.25">
      <c r="A85"/>
      <c r="B85" s="13">
        <v>76</v>
      </c>
      <c r="C85" s="45" t="s">
        <v>415</v>
      </c>
      <c r="D85" s="45" t="s">
        <v>416</v>
      </c>
      <c r="E85" s="45"/>
      <c r="F85" s="14" t="s">
        <v>417</v>
      </c>
      <c r="G85" s="29" t="s">
        <v>418</v>
      </c>
      <c r="H85" s="74">
        <v>250000</v>
      </c>
      <c r="I85" s="15">
        <v>187500</v>
      </c>
      <c r="J85" s="16" t="s">
        <v>25</v>
      </c>
      <c r="K85" s="17" t="s">
        <v>26</v>
      </c>
      <c r="L85" s="17">
        <v>43346</v>
      </c>
      <c r="M85" s="17">
        <v>44443</v>
      </c>
      <c r="N85" s="18" t="s">
        <v>109</v>
      </c>
      <c r="O85" s="19">
        <f>12+12+12</f>
        <v>36</v>
      </c>
      <c r="P85" s="37" t="s">
        <v>419</v>
      </c>
      <c r="Q85" s="29" t="s">
        <v>420</v>
      </c>
      <c r="R85" s="22"/>
      <c r="S85"/>
      <c r="T85"/>
      <c r="U85"/>
      <c r="V85"/>
      <c r="W85"/>
    </row>
    <row r="86" spans="1:23" ht="80.25" customHeight="1" x14ac:dyDescent="0.25">
      <c r="A86"/>
      <c r="B86" s="13">
        <v>77</v>
      </c>
      <c r="C86" s="14" t="s">
        <v>421</v>
      </c>
      <c r="D86" s="14" t="s">
        <v>422</v>
      </c>
      <c r="E86" s="14"/>
      <c r="F86" s="14" t="s">
        <v>423</v>
      </c>
      <c r="G86" s="14" t="s">
        <v>424</v>
      </c>
      <c r="H86" s="15">
        <v>50000</v>
      </c>
      <c r="I86" s="15"/>
      <c r="J86" s="16" t="s">
        <v>25</v>
      </c>
      <c r="K86" s="17" t="s">
        <v>26</v>
      </c>
      <c r="L86" s="17">
        <v>42625</v>
      </c>
      <c r="M86" s="17">
        <v>44452</v>
      </c>
      <c r="N86" s="18" t="s">
        <v>237</v>
      </c>
      <c r="O86" s="19">
        <f>12+12+12+12+12</f>
        <v>60</v>
      </c>
      <c r="P86" s="67" t="s">
        <v>464</v>
      </c>
      <c r="Q86" s="35" t="s">
        <v>239</v>
      </c>
      <c r="R86" s="60"/>
      <c r="S86"/>
      <c r="T86"/>
      <c r="U86"/>
      <c r="V86"/>
      <c r="W86"/>
    </row>
    <row r="87" spans="1:23" ht="90" customHeight="1" x14ac:dyDescent="0.25">
      <c r="A87"/>
      <c r="B87" s="13">
        <v>78</v>
      </c>
      <c r="C87" s="45" t="s">
        <v>280</v>
      </c>
      <c r="D87" s="45" t="s">
        <v>425</v>
      </c>
      <c r="E87" s="45"/>
      <c r="F87" s="14" t="s">
        <v>426</v>
      </c>
      <c r="G87" s="32" t="s">
        <v>427</v>
      </c>
      <c r="H87" s="15">
        <v>129156</v>
      </c>
      <c r="I87" s="15"/>
      <c r="J87" s="16" t="s">
        <v>25</v>
      </c>
      <c r="K87" s="30" t="s">
        <v>26</v>
      </c>
      <c r="L87" s="17">
        <v>43955</v>
      </c>
      <c r="M87" s="62">
        <v>45050</v>
      </c>
      <c r="N87" s="62" t="s">
        <v>27</v>
      </c>
      <c r="O87" s="75">
        <f>36</f>
        <v>36</v>
      </c>
      <c r="P87" s="23" t="s">
        <v>428</v>
      </c>
      <c r="Q87" s="29" t="s">
        <v>429</v>
      </c>
      <c r="R87" s="18"/>
      <c r="S87"/>
      <c r="T87"/>
      <c r="U87"/>
      <c r="V87"/>
      <c r="W87"/>
    </row>
    <row r="88" spans="1:23" ht="45" customHeight="1" x14ac:dyDescent="0.25">
      <c r="A88"/>
      <c r="B88" s="13">
        <v>79</v>
      </c>
      <c r="C88" s="14" t="s">
        <v>430</v>
      </c>
      <c r="D88" s="26" t="s">
        <v>431</v>
      </c>
      <c r="E88" s="26"/>
      <c r="F88" s="14" t="s">
        <v>432</v>
      </c>
      <c r="G88" s="32" t="s">
        <v>433</v>
      </c>
      <c r="H88" s="15">
        <v>100881.36</v>
      </c>
      <c r="I88" s="15"/>
      <c r="J88" s="16" t="s">
        <v>25</v>
      </c>
      <c r="K88" s="17" t="s">
        <v>26</v>
      </c>
      <c r="L88" s="17">
        <v>43709</v>
      </c>
      <c r="M88" s="17">
        <v>45535</v>
      </c>
      <c r="N88" s="18" t="s">
        <v>27</v>
      </c>
      <c r="O88" s="19">
        <f>60</f>
        <v>60</v>
      </c>
      <c r="P88" s="37" t="s">
        <v>434</v>
      </c>
      <c r="Q88" s="29" t="s">
        <v>435</v>
      </c>
      <c r="R88" s="18"/>
      <c r="S88"/>
      <c r="T88"/>
      <c r="U88"/>
      <c r="V88"/>
      <c r="W88"/>
    </row>
    <row r="89" spans="1:23" ht="45" customHeight="1" x14ac:dyDescent="0.25">
      <c r="A89"/>
      <c r="B89" s="13">
        <v>80</v>
      </c>
      <c r="C89" s="45" t="s">
        <v>436</v>
      </c>
      <c r="D89" s="45" t="s">
        <v>437</v>
      </c>
      <c r="E89" s="45" t="s">
        <v>438</v>
      </c>
      <c r="F89" s="45" t="s">
        <v>439</v>
      </c>
      <c r="G89" s="29" t="s">
        <v>440</v>
      </c>
      <c r="H89" s="18">
        <v>16200</v>
      </c>
      <c r="I89" s="18"/>
      <c r="J89" s="30" t="s">
        <v>26</v>
      </c>
      <c r="K89" s="16" t="s">
        <v>26</v>
      </c>
      <c r="L89" s="41">
        <v>44046</v>
      </c>
      <c r="M89" s="71">
        <v>45872</v>
      </c>
      <c r="N89" s="18" t="s">
        <v>27</v>
      </c>
      <c r="O89" s="19" t="s">
        <v>441</v>
      </c>
      <c r="P89" s="23" t="s">
        <v>442</v>
      </c>
      <c r="Q89" s="35" t="s">
        <v>378</v>
      </c>
      <c r="R89" s="18"/>
      <c r="S89"/>
      <c r="T89"/>
      <c r="U89"/>
      <c r="V89"/>
      <c r="W89"/>
    </row>
    <row r="90" spans="1:23" ht="165" customHeight="1" x14ac:dyDescent="0.25">
      <c r="A90"/>
      <c r="B90" s="13">
        <v>81</v>
      </c>
      <c r="C90" s="14" t="s">
        <v>443</v>
      </c>
      <c r="D90" s="14" t="s">
        <v>444</v>
      </c>
      <c r="E90" s="14"/>
      <c r="F90" s="32" t="s">
        <v>445</v>
      </c>
      <c r="G90" s="32" t="s">
        <v>446</v>
      </c>
      <c r="H90" s="22" t="s">
        <v>447</v>
      </c>
      <c r="I90" s="18"/>
      <c r="J90" s="16" t="s">
        <v>25</v>
      </c>
      <c r="K90" s="30" t="s">
        <v>448</v>
      </c>
      <c r="L90" s="17">
        <v>43782</v>
      </c>
      <c r="M90" s="16" t="s">
        <v>449</v>
      </c>
      <c r="N90" s="17" t="s">
        <v>27</v>
      </c>
      <c r="O90" s="36" t="s">
        <v>441</v>
      </c>
      <c r="P90" s="20" t="s">
        <v>450</v>
      </c>
      <c r="Q90" s="35" t="s">
        <v>451</v>
      </c>
      <c r="R90" s="18"/>
      <c r="S90"/>
      <c r="T90"/>
      <c r="U90"/>
      <c r="V90"/>
      <c r="W90"/>
    </row>
    <row r="91" spans="1:23" ht="90" customHeight="1" x14ac:dyDescent="0.25">
      <c r="A91"/>
      <c r="B91" s="13">
        <v>82</v>
      </c>
      <c r="C91" s="45" t="s">
        <v>287</v>
      </c>
      <c r="D91" s="45" t="s">
        <v>452</v>
      </c>
      <c r="E91" s="45"/>
      <c r="F91" s="14" t="s">
        <v>453</v>
      </c>
      <c r="G91" s="29" t="s">
        <v>454</v>
      </c>
      <c r="H91" s="18" t="s">
        <v>455</v>
      </c>
      <c r="I91" s="18"/>
      <c r="J91" s="16" t="s">
        <v>26</v>
      </c>
      <c r="K91" s="17" t="s">
        <v>26</v>
      </c>
      <c r="L91" s="62">
        <v>41521</v>
      </c>
      <c r="M91" s="76" t="s">
        <v>456</v>
      </c>
      <c r="N91" s="18" t="s">
        <v>27</v>
      </c>
      <c r="O91" s="19" t="s">
        <v>441</v>
      </c>
      <c r="P91" s="77" t="s">
        <v>457</v>
      </c>
      <c r="Q91" s="78" t="s">
        <v>458</v>
      </c>
      <c r="R91" s="18"/>
      <c r="S91"/>
      <c r="T91"/>
      <c r="U91"/>
      <c r="V91"/>
      <c r="W91"/>
    </row>
    <row r="92" spans="1:23" ht="133.5" customHeight="1" x14ac:dyDescent="0.25">
      <c r="A92"/>
      <c r="B92" s="13">
        <v>83</v>
      </c>
      <c r="C92" s="14">
        <v>5029833</v>
      </c>
      <c r="D92" s="14" t="s">
        <v>459</v>
      </c>
      <c r="E92" s="14"/>
      <c r="F92" s="14" t="s">
        <v>460</v>
      </c>
      <c r="G92" s="32" t="s">
        <v>461</v>
      </c>
      <c r="H92" s="18" t="s">
        <v>455</v>
      </c>
      <c r="I92" s="18"/>
      <c r="J92" s="16" t="s">
        <v>25</v>
      </c>
      <c r="K92" s="41" t="s">
        <v>26</v>
      </c>
      <c r="L92" s="41">
        <v>42993</v>
      </c>
      <c r="M92" s="71" t="s">
        <v>456</v>
      </c>
      <c r="N92" s="18" t="s">
        <v>27</v>
      </c>
      <c r="O92" s="19" t="s">
        <v>441</v>
      </c>
      <c r="P92" s="77" t="s">
        <v>103</v>
      </c>
      <c r="Q92" s="134" t="s">
        <v>759</v>
      </c>
      <c r="R92" s="18"/>
      <c r="S92"/>
      <c r="T92"/>
      <c r="U92"/>
      <c r="V92"/>
      <c r="W92"/>
    </row>
    <row r="93" spans="1:23" ht="22.5" customHeight="1" x14ac:dyDescent="0.25">
      <c r="A93"/>
      <c r="B93" s="13"/>
      <c r="C93" s="14"/>
      <c r="D93" s="14"/>
      <c r="E93" s="33"/>
      <c r="F93" s="32"/>
      <c r="G93" s="32"/>
      <c r="H93" s="18"/>
      <c r="I93" s="18"/>
      <c r="J93" s="16"/>
      <c r="K93" s="41"/>
      <c r="L93" s="41"/>
      <c r="M93" s="71"/>
      <c r="N93" s="18"/>
      <c r="O93" s="19"/>
      <c r="P93" s="29"/>
      <c r="Q93" s="29"/>
      <c r="R93" s="18"/>
      <c r="S93"/>
      <c r="T93"/>
      <c r="U93"/>
      <c r="V93"/>
      <c r="W93"/>
    </row>
    <row r="94" spans="1:23" x14ac:dyDescent="0.25">
      <c r="A94"/>
      <c r="B94" s="79"/>
      <c r="C94" s="53"/>
      <c r="D94" s="53"/>
      <c r="E94" s="53"/>
      <c r="F94" s="53"/>
      <c r="G94" s="80"/>
      <c r="H94" s="81"/>
      <c r="I94" s="81"/>
      <c r="J94" s="82"/>
      <c r="K94" s="83"/>
      <c r="L94" s="83"/>
      <c r="M94" s="84"/>
      <c r="N94" s="81"/>
      <c r="O94" s="85"/>
      <c r="P94" s="81"/>
      <c r="Q94" s="86"/>
      <c r="R94" s="81"/>
      <c r="S94"/>
      <c r="T94"/>
      <c r="U94"/>
      <c r="V94"/>
      <c r="W94"/>
    </row>
    <row r="95" spans="1:23" x14ac:dyDescent="0.25">
      <c r="A95"/>
      <c r="B95" s="79"/>
      <c r="C95" s="87"/>
      <c r="D95" s="88"/>
      <c r="E95" s="88"/>
      <c r="F95" s="53"/>
      <c r="G95" s="80"/>
      <c r="H95" s="81"/>
      <c r="I95" s="81"/>
      <c r="J95" s="82"/>
      <c r="K95" s="89"/>
      <c r="L95" s="90"/>
      <c r="M95" s="91"/>
      <c r="N95" s="86"/>
      <c r="O95" s="86"/>
      <c r="P95" s="86"/>
      <c r="Q95" s="86"/>
      <c r="R95" s="81"/>
      <c r="S95"/>
      <c r="T95"/>
      <c r="U95"/>
      <c r="V95"/>
      <c r="W95"/>
    </row>
    <row r="96" spans="1:23" ht="21.75" customHeight="1" x14ac:dyDescent="0.25">
      <c r="A96"/>
      <c r="B96" s="79"/>
      <c r="E96"/>
      <c r="G96" s="92"/>
      <c r="H96" s="92"/>
      <c r="I96" s="92"/>
      <c r="J96" s="92"/>
      <c r="L96" s="81"/>
      <c r="M96"/>
      <c r="N96" s="132" t="s">
        <v>463</v>
      </c>
      <c r="O96" s="133"/>
      <c r="P96" s="133"/>
      <c r="Q96" s="133"/>
      <c r="R96" s="133"/>
      <c r="S96"/>
      <c r="T96"/>
      <c r="U96"/>
      <c r="V96"/>
      <c r="W96"/>
    </row>
    <row r="97" spans="3:6" x14ac:dyDescent="0.25">
      <c r="C97" s="95"/>
      <c r="D97" s="123" t="s">
        <v>462</v>
      </c>
      <c r="E97" s="124"/>
      <c r="F97" s="124"/>
    </row>
  </sheetData>
  <mergeCells count="6">
    <mergeCell ref="D97:F97"/>
    <mergeCell ref="C8:G8"/>
    <mergeCell ref="H8:K8"/>
    <mergeCell ref="L8:O8"/>
    <mergeCell ref="P8:R8"/>
    <mergeCell ref="N96:R96"/>
  </mergeCells>
  <conditionalFormatting sqref="M71:M77 N45:O45 M21:M25 Q45 M46:M65 M27:M44 M10:M15">
    <cfRule type="cellIs" dxfId="29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47"/>
  <sheetViews>
    <sheetView topLeftCell="A40" workbookViewId="0">
      <selection activeCell="E9" sqref="E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93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0.42578125" customWidth="1"/>
    <col min="12" max="12" width="13.85546875" customWidth="1"/>
    <col min="13" max="13" width="16.42578125" style="94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2.28515625" style="8" customWidth="1"/>
    <col min="20" max="23" width="9.140625" style="8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7"/>
      <c r="C8" s="125" t="s">
        <v>0</v>
      </c>
      <c r="D8" s="125"/>
      <c r="E8" s="125"/>
      <c r="F8" s="125"/>
      <c r="G8" s="126"/>
      <c r="H8" s="127" t="s">
        <v>1</v>
      </c>
      <c r="I8" s="128"/>
      <c r="J8" s="128"/>
      <c r="K8" s="129"/>
      <c r="L8" s="130" t="s">
        <v>2</v>
      </c>
      <c r="M8" s="125"/>
      <c r="N8" s="125"/>
      <c r="O8" s="126"/>
      <c r="P8" s="131" t="s">
        <v>3</v>
      </c>
      <c r="Q8" s="131"/>
      <c r="R8" s="131"/>
    </row>
    <row r="9" spans="1:24" s="12" customFormat="1" ht="67.5" customHeight="1" x14ac:dyDescent="0.25">
      <c r="A9" s="6"/>
      <c r="B9" s="9" t="s">
        <v>4</v>
      </c>
      <c r="C9" s="9" t="s">
        <v>5</v>
      </c>
      <c r="D9" s="9" t="s">
        <v>6</v>
      </c>
      <c r="E9" s="10" t="s">
        <v>465</v>
      </c>
      <c r="F9" s="9" t="s">
        <v>8</v>
      </c>
      <c r="G9" s="9" t="s">
        <v>9</v>
      </c>
      <c r="H9" s="10" t="s">
        <v>10</v>
      </c>
      <c r="I9" s="10" t="s">
        <v>11</v>
      </c>
      <c r="J9" s="9" t="s">
        <v>12</v>
      </c>
      <c r="K9" s="10" t="s">
        <v>13</v>
      </c>
      <c r="L9" s="10" t="s">
        <v>14</v>
      </c>
      <c r="M9" s="10" t="s">
        <v>15</v>
      </c>
      <c r="N9" s="9" t="s">
        <v>16</v>
      </c>
      <c r="O9" s="9" t="s">
        <v>17</v>
      </c>
      <c r="P9" s="10" t="s">
        <v>18</v>
      </c>
      <c r="Q9" s="10" t="s">
        <v>466</v>
      </c>
      <c r="R9" s="10" t="s">
        <v>20</v>
      </c>
      <c r="S9" s="11"/>
      <c r="T9" s="11"/>
      <c r="U9" s="11"/>
      <c r="V9" s="11"/>
      <c r="W9" s="11"/>
      <c r="X9" s="11"/>
    </row>
    <row r="10" spans="1:24" s="25" customFormat="1" ht="45" x14ac:dyDescent="0.25">
      <c r="A10" s="6"/>
      <c r="B10" s="13"/>
      <c r="C10" s="14" t="s">
        <v>543</v>
      </c>
      <c r="D10" s="14" t="s">
        <v>544</v>
      </c>
      <c r="E10" s="14"/>
      <c r="F10" s="32" t="s">
        <v>545</v>
      </c>
      <c r="G10" s="32" t="s">
        <v>546</v>
      </c>
      <c r="H10" s="18">
        <v>336</v>
      </c>
      <c r="I10" s="18"/>
      <c r="J10" s="16" t="s">
        <v>25</v>
      </c>
      <c r="K10" s="30" t="s">
        <v>26</v>
      </c>
      <c r="L10" s="17">
        <v>43664</v>
      </c>
      <c r="M10" s="100">
        <v>43951</v>
      </c>
      <c r="N10" s="17" t="s">
        <v>547</v>
      </c>
      <c r="O10" s="36">
        <f>5+4</f>
        <v>9</v>
      </c>
      <c r="P10" s="35" t="s">
        <v>548</v>
      </c>
      <c r="Q10" s="17"/>
      <c r="R10" s="18"/>
    </row>
    <row r="11" spans="1:24" s="8" customFormat="1" ht="45" customHeight="1" x14ac:dyDescent="0.25">
      <c r="A11" s="6"/>
      <c r="B11" s="13"/>
      <c r="C11" s="14" t="s">
        <v>549</v>
      </c>
      <c r="D11" s="14" t="s">
        <v>550</v>
      </c>
      <c r="E11" s="26"/>
      <c r="F11" s="70" t="s">
        <v>551</v>
      </c>
      <c r="G11" s="32" t="s">
        <v>552</v>
      </c>
      <c r="H11" s="18"/>
      <c r="I11" s="18"/>
      <c r="J11" s="30" t="s">
        <v>283</v>
      </c>
      <c r="K11" s="17" t="s">
        <v>26</v>
      </c>
      <c r="L11" s="17">
        <v>43475</v>
      </c>
      <c r="M11" s="17">
        <v>43656</v>
      </c>
      <c r="N11" s="18" t="s">
        <v>547</v>
      </c>
      <c r="O11" s="101">
        <f>12</f>
        <v>12</v>
      </c>
      <c r="P11" s="35" t="s">
        <v>553</v>
      </c>
      <c r="Q11" s="35" t="s">
        <v>554</v>
      </c>
      <c r="R11" s="22"/>
    </row>
    <row r="12" spans="1:24" s="8" customFormat="1" ht="45" customHeight="1" x14ac:dyDescent="0.25">
      <c r="A12" s="6"/>
      <c r="B12" s="13"/>
      <c r="C12" s="14" t="s">
        <v>555</v>
      </c>
      <c r="D12" s="26" t="s">
        <v>556</v>
      </c>
      <c r="E12" s="26"/>
      <c r="F12" s="14" t="s">
        <v>557</v>
      </c>
      <c r="G12" s="32" t="s">
        <v>558</v>
      </c>
      <c r="H12" s="18">
        <v>8400</v>
      </c>
      <c r="I12" s="18"/>
      <c r="J12" s="16" t="s">
        <v>25</v>
      </c>
      <c r="K12" s="17" t="s">
        <v>26</v>
      </c>
      <c r="L12" s="17">
        <v>43222</v>
      </c>
      <c r="M12" s="17">
        <v>43953</v>
      </c>
      <c r="N12" s="18" t="s">
        <v>547</v>
      </c>
      <c r="O12" s="19">
        <f>12+12</f>
        <v>24</v>
      </c>
      <c r="P12" s="102" t="s">
        <v>248</v>
      </c>
      <c r="Q12" s="35"/>
      <c r="R12" s="22" t="s">
        <v>559</v>
      </c>
    </row>
    <row r="13" spans="1:24" s="8" customFormat="1" ht="45" customHeight="1" x14ac:dyDescent="0.25">
      <c r="A13" s="6"/>
      <c r="B13" s="13"/>
      <c r="C13" s="14" t="s">
        <v>560</v>
      </c>
      <c r="D13" s="14" t="s">
        <v>561</v>
      </c>
      <c r="E13" s="26"/>
      <c r="F13" s="14" t="s">
        <v>562</v>
      </c>
      <c r="G13" s="32" t="s">
        <v>563</v>
      </c>
      <c r="H13" s="18"/>
      <c r="I13" s="18"/>
      <c r="J13" s="16" t="s">
        <v>25</v>
      </c>
      <c r="K13" s="17" t="s">
        <v>26</v>
      </c>
      <c r="L13" s="17">
        <v>42964</v>
      </c>
      <c r="M13" s="17">
        <v>44061</v>
      </c>
      <c r="N13" s="18" t="s">
        <v>547</v>
      </c>
      <c r="O13" s="28">
        <f>12+12+12</f>
        <v>36</v>
      </c>
      <c r="P13" s="102" t="s">
        <v>248</v>
      </c>
      <c r="Q13" s="35" t="s">
        <v>564</v>
      </c>
      <c r="R13" s="22" t="s">
        <v>565</v>
      </c>
    </row>
    <row r="14" spans="1:24" s="8" customFormat="1" ht="45" customHeight="1" x14ac:dyDescent="0.25">
      <c r="A14" s="6"/>
      <c r="B14" s="13"/>
      <c r="C14" s="14" t="s">
        <v>566</v>
      </c>
      <c r="D14" s="14" t="s">
        <v>567</v>
      </c>
      <c r="E14" s="26"/>
      <c r="F14" s="32" t="s">
        <v>568</v>
      </c>
      <c r="G14" s="32" t="s">
        <v>569</v>
      </c>
      <c r="H14" s="18">
        <v>5880</v>
      </c>
      <c r="I14" s="18"/>
      <c r="J14" s="16" t="s">
        <v>25</v>
      </c>
      <c r="K14" s="17" t="s">
        <v>26</v>
      </c>
      <c r="L14" s="17">
        <v>43042</v>
      </c>
      <c r="M14" s="17">
        <v>43772</v>
      </c>
      <c r="N14" s="18" t="s">
        <v>547</v>
      </c>
      <c r="O14" s="28">
        <f>12+12</f>
        <v>24</v>
      </c>
      <c r="P14" s="102" t="s">
        <v>248</v>
      </c>
      <c r="Q14" s="35"/>
      <c r="R14" s="22"/>
    </row>
    <row r="15" spans="1:24" s="8" customFormat="1" ht="45" customHeight="1" x14ac:dyDescent="0.25">
      <c r="A15" s="6"/>
      <c r="B15" s="13"/>
      <c r="C15" s="14" t="s">
        <v>570</v>
      </c>
      <c r="D15" s="14" t="s">
        <v>443</v>
      </c>
      <c r="E15" s="26"/>
      <c r="F15" s="32" t="s">
        <v>571</v>
      </c>
      <c r="G15" s="32" t="s">
        <v>572</v>
      </c>
      <c r="H15" s="18"/>
      <c r="I15" s="18"/>
      <c r="J15" s="30" t="s">
        <v>283</v>
      </c>
      <c r="K15" s="17" t="s">
        <v>26</v>
      </c>
      <c r="L15" s="17">
        <v>43588</v>
      </c>
      <c r="M15" s="17">
        <v>43680</v>
      </c>
      <c r="N15" s="18" t="s">
        <v>547</v>
      </c>
      <c r="O15" s="101">
        <f>3</f>
        <v>3</v>
      </c>
      <c r="P15" s="35" t="s">
        <v>573</v>
      </c>
      <c r="Q15" s="35" t="s">
        <v>574</v>
      </c>
      <c r="R15" s="22"/>
    </row>
    <row r="16" spans="1:24" s="8" customFormat="1" ht="45" customHeight="1" x14ac:dyDescent="0.25">
      <c r="A16" s="6"/>
      <c r="B16" s="13"/>
      <c r="C16" s="14" t="s">
        <v>575</v>
      </c>
      <c r="D16" s="26" t="s">
        <v>576</v>
      </c>
      <c r="E16" s="26"/>
      <c r="F16" s="14" t="s">
        <v>577</v>
      </c>
      <c r="G16" s="32" t="s">
        <v>578</v>
      </c>
      <c r="H16" s="18"/>
      <c r="I16" s="18"/>
      <c r="J16" s="30" t="s">
        <v>283</v>
      </c>
      <c r="K16" s="17" t="s">
        <v>26</v>
      </c>
      <c r="L16" s="17">
        <v>43325</v>
      </c>
      <c r="M16" s="17">
        <v>43690</v>
      </c>
      <c r="N16" s="18" t="s">
        <v>547</v>
      </c>
      <c r="O16" s="101">
        <f>12</f>
        <v>12</v>
      </c>
      <c r="P16" s="103" t="s">
        <v>579</v>
      </c>
      <c r="Q16" s="35" t="s">
        <v>580</v>
      </c>
      <c r="R16" s="18"/>
    </row>
    <row r="17" spans="1:23" s="8" customFormat="1" ht="45" customHeight="1" x14ac:dyDescent="0.25">
      <c r="A17" s="6"/>
      <c r="B17" s="13"/>
      <c r="C17" s="14" t="s">
        <v>581</v>
      </c>
      <c r="D17" s="26" t="s">
        <v>582</v>
      </c>
      <c r="E17" s="26"/>
      <c r="F17" s="14" t="s">
        <v>583</v>
      </c>
      <c r="G17" s="32" t="s">
        <v>584</v>
      </c>
      <c r="H17" s="18"/>
      <c r="I17" s="18"/>
      <c r="J17" s="30" t="s">
        <v>283</v>
      </c>
      <c r="K17" s="17" t="s">
        <v>26</v>
      </c>
      <c r="L17" s="17">
        <v>43334</v>
      </c>
      <c r="M17" s="17">
        <v>43699</v>
      </c>
      <c r="N17" s="18" t="s">
        <v>547</v>
      </c>
      <c r="O17" s="101">
        <f>12</f>
        <v>12</v>
      </c>
      <c r="P17" s="103" t="s">
        <v>585</v>
      </c>
      <c r="Q17" s="35" t="s">
        <v>586</v>
      </c>
      <c r="R17" s="18"/>
    </row>
    <row r="18" spans="1:23" ht="45" x14ac:dyDescent="0.25">
      <c r="A18"/>
      <c r="B18" s="13"/>
      <c r="C18" s="14" t="s">
        <v>587</v>
      </c>
      <c r="D18" s="26" t="s">
        <v>575</v>
      </c>
      <c r="E18" s="26"/>
      <c r="F18" s="14" t="s">
        <v>588</v>
      </c>
      <c r="G18" s="32" t="s">
        <v>589</v>
      </c>
      <c r="H18" s="18"/>
      <c r="I18" s="18"/>
      <c r="J18" s="30" t="s">
        <v>283</v>
      </c>
      <c r="K18" s="17" t="s">
        <v>26</v>
      </c>
      <c r="L18" s="17">
        <v>43364</v>
      </c>
      <c r="M18" s="17">
        <v>43729</v>
      </c>
      <c r="N18" s="18" t="s">
        <v>547</v>
      </c>
      <c r="O18" s="101">
        <f>12</f>
        <v>12</v>
      </c>
      <c r="P18" s="104" t="s">
        <v>590</v>
      </c>
      <c r="Q18" s="29" t="s">
        <v>591</v>
      </c>
      <c r="R18" s="105"/>
      <c r="S18"/>
      <c r="T18"/>
      <c r="U18"/>
      <c r="V18"/>
      <c r="W18"/>
    </row>
    <row r="19" spans="1:23" ht="45" x14ac:dyDescent="0.25">
      <c r="A19"/>
      <c r="B19" s="13"/>
      <c r="C19" s="14" t="s">
        <v>592</v>
      </c>
      <c r="D19" s="14" t="s">
        <v>593</v>
      </c>
      <c r="E19" s="14"/>
      <c r="F19" s="106" t="s">
        <v>594</v>
      </c>
      <c r="G19" s="32" t="s">
        <v>595</v>
      </c>
      <c r="H19" s="22"/>
      <c r="I19" s="18"/>
      <c r="J19" s="30" t="s">
        <v>283</v>
      </c>
      <c r="K19" s="17" t="s">
        <v>26</v>
      </c>
      <c r="L19" s="17">
        <v>43389</v>
      </c>
      <c r="M19" s="17">
        <v>43754</v>
      </c>
      <c r="N19" s="18" t="s">
        <v>547</v>
      </c>
      <c r="O19" s="101">
        <f>12</f>
        <v>12</v>
      </c>
      <c r="P19" s="35" t="s">
        <v>596</v>
      </c>
      <c r="Q19" s="29" t="s">
        <v>597</v>
      </c>
      <c r="R19" s="105"/>
      <c r="S19"/>
      <c r="T19"/>
      <c r="U19"/>
      <c r="V19"/>
      <c r="W19"/>
    </row>
    <row r="20" spans="1:23" ht="45" x14ac:dyDescent="0.25">
      <c r="A20"/>
      <c r="B20" s="13"/>
      <c r="C20" s="14" t="s">
        <v>598</v>
      </c>
      <c r="D20" s="14" t="s">
        <v>599</v>
      </c>
      <c r="E20" s="107"/>
      <c r="F20" s="32" t="s">
        <v>571</v>
      </c>
      <c r="G20" s="32" t="s">
        <v>600</v>
      </c>
      <c r="H20" s="18"/>
      <c r="I20" s="18"/>
      <c r="J20" s="16" t="s">
        <v>601</v>
      </c>
      <c r="K20" s="17" t="s">
        <v>26</v>
      </c>
      <c r="L20" s="17">
        <v>43665</v>
      </c>
      <c r="M20" s="17">
        <v>44091</v>
      </c>
      <c r="N20" s="18" t="s">
        <v>547</v>
      </c>
      <c r="O20" s="101">
        <f>2</f>
        <v>2</v>
      </c>
      <c r="P20" s="35" t="s">
        <v>602</v>
      </c>
      <c r="Q20" s="29" t="s">
        <v>603</v>
      </c>
      <c r="R20" s="105"/>
      <c r="S20"/>
      <c r="T20"/>
      <c r="U20"/>
      <c r="V20"/>
      <c r="W20"/>
    </row>
    <row r="21" spans="1:23" ht="45" x14ac:dyDescent="0.25">
      <c r="A21"/>
      <c r="B21" s="13"/>
      <c r="C21" s="14" t="s">
        <v>604</v>
      </c>
      <c r="D21" s="14" t="s">
        <v>593</v>
      </c>
      <c r="E21" s="14"/>
      <c r="F21" s="70" t="s">
        <v>605</v>
      </c>
      <c r="G21" s="32" t="s">
        <v>606</v>
      </c>
      <c r="H21" s="16"/>
      <c r="I21" s="18"/>
      <c r="J21" s="30" t="s">
        <v>283</v>
      </c>
      <c r="K21" s="17" t="s">
        <v>26</v>
      </c>
      <c r="L21" s="17">
        <v>43389</v>
      </c>
      <c r="M21" s="17">
        <v>43754</v>
      </c>
      <c r="N21" s="18" t="s">
        <v>547</v>
      </c>
      <c r="O21" s="101">
        <f>12</f>
        <v>12</v>
      </c>
      <c r="P21" s="103" t="s">
        <v>607</v>
      </c>
      <c r="Q21" s="29" t="s">
        <v>597</v>
      </c>
      <c r="R21" s="105"/>
      <c r="S21"/>
      <c r="T21"/>
      <c r="U21"/>
      <c r="V21"/>
      <c r="W21"/>
    </row>
    <row r="22" spans="1:23" ht="45" x14ac:dyDescent="0.25">
      <c r="A22"/>
      <c r="B22" s="13"/>
      <c r="C22" s="14" t="s">
        <v>608</v>
      </c>
      <c r="D22" s="14" t="s">
        <v>609</v>
      </c>
      <c r="E22" s="33"/>
      <c r="F22" s="14" t="s">
        <v>610</v>
      </c>
      <c r="G22" s="108" t="s">
        <v>611</v>
      </c>
      <c r="H22" s="18"/>
      <c r="I22" s="18"/>
      <c r="J22" s="109" t="s">
        <v>283</v>
      </c>
      <c r="K22" s="17" t="s">
        <v>26</v>
      </c>
      <c r="L22" s="17">
        <v>43088</v>
      </c>
      <c r="M22" s="16">
        <v>43818</v>
      </c>
      <c r="N22" s="18" t="s">
        <v>547</v>
      </c>
      <c r="O22" s="101">
        <f>12+12</f>
        <v>24</v>
      </c>
      <c r="P22" s="103" t="s">
        <v>612</v>
      </c>
      <c r="Q22" s="29" t="s">
        <v>613</v>
      </c>
      <c r="R22" s="18"/>
      <c r="S22"/>
      <c r="T22"/>
      <c r="U22"/>
      <c r="V22"/>
      <c r="W22"/>
    </row>
    <row r="23" spans="1:23" ht="45" x14ac:dyDescent="0.25">
      <c r="A23"/>
      <c r="B23" s="13"/>
      <c r="C23" s="14" t="s">
        <v>614</v>
      </c>
      <c r="D23" s="14" t="s">
        <v>615</v>
      </c>
      <c r="E23" s="110"/>
      <c r="F23" s="14" t="s">
        <v>616</v>
      </c>
      <c r="G23" s="96" t="s">
        <v>617</v>
      </c>
      <c r="H23" s="111"/>
      <c r="I23" s="111"/>
      <c r="J23" s="109" t="s">
        <v>618</v>
      </c>
      <c r="K23" s="17" t="s">
        <v>26</v>
      </c>
      <c r="L23" s="17">
        <v>43644</v>
      </c>
      <c r="M23" s="17">
        <v>43826</v>
      </c>
      <c r="N23" s="18" t="s">
        <v>547</v>
      </c>
      <c r="O23" s="101">
        <f>7</f>
        <v>7</v>
      </c>
      <c r="P23" s="35" t="s">
        <v>619</v>
      </c>
      <c r="Q23" s="29" t="s">
        <v>620</v>
      </c>
      <c r="R23" s="112"/>
      <c r="S23"/>
      <c r="T23"/>
      <c r="U23"/>
      <c r="V23"/>
      <c r="W23"/>
    </row>
    <row r="24" spans="1:23" ht="45" x14ac:dyDescent="0.25">
      <c r="A24"/>
      <c r="B24" s="13"/>
      <c r="C24" s="14" t="s">
        <v>621</v>
      </c>
      <c r="D24" s="14" t="s">
        <v>622</v>
      </c>
      <c r="E24" s="110"/>
      <c r="F24" s="14" t="s">
        <v>623</v>
      </c>
      <c r="G24" s="108" t="s">
        <v>624</v>
      </c>
      <c r="H24" s="113"/>
      <c r="I24" s="113"/>
      <c r="J24" s="109" t="s">
        <v>283</v>
      </c>
      <c r="K24" s="17" t="s">
        <v>26</v>
      </c>
      <c r="L24" s="17">
        <v>42942</v>
      </c>
      <c r="M24" s="16">
        <v>43830</v>
      </c>
      <c r="N24" s="18" t="s">
        <v>547</v>
      </c>
      <c r="O24" s="101">
        <f>12+12+5</f>
        <v>29</v>
      </c>
      <c r="P24" s="35" t="s">
        <v>625</v>
      </c>
      <c r="Q24" s="29" t="s">
        <v>626</v>
      </c>
      <c r="R24" s="110"/>
      <c r="S24"/>
      <c r="T24"/>
      <c r="U24"/>
      <c r="V24"/>
      <c r="W24"/>
    </row>
    <row r="25" spans="1:23" ht="45" x14ac:dyDescent="0.25">
      <c r="B25" s="107"/>
      <c r="C25" s="14" t="s">
        <v>627</v>
      </c>
      <c r="D25" s="26" t="s">
        <v>628</v>
      </c>
      <c r="E25" s="114"/>
      <c r="F25" s="14" t="s">
        <v>629</v>
      </c>
      <c r="G25" s="96" t="s">
        <v>630</v>
      </c>
      <c r="H25" s="110"/>
      <c r="I25" s="110"/>
      <c r="J25" s="109" t="s">
        <v>283</v>
      </c>
      <c r="K25" s="17" t="s">
        <v>26</v>
      </c>
      <c r="L25" s="17">
        <v>43655</v>
      </c>
      <c r="M25" s="17">
        <v>43830</v>
      </c>
      <c r="N25" s="18" t="s">
        <v>547</v>
      </c>
      <c r="O25" s="101">
        <v>5</v>
      </c>
      <c r="P25" s="35" t="s">
        <v>631</v>
      </c>
      <c r="Q25" s="29" t="s">
        <v>632</v>
      </c>
      <c r="R25" s="110"/>
    </row>
    <row r="26" spans="1:23" ht="45" x14ac:dyDescent="0.25">
      <c r="B26" s="107"/>
      <c r="C26" s="14" t="s">
        <v>633</v>
      </c>
      <c r="D26" s="45" t="s">
        <v>634</v>
      </c>
      <c r="E26" s="114"/>
      <c r="F26" s="32" t="s">
        <v>635</v>
      </c>
      <c r="G26" s="96" t="s">
        <v>636</v>
      </c>
      <c r="H26" s="110"/>
      <c r="I26" s="110"/>
      <c r="J26" s="27" t="s">
        <v>25</v>
      </c>
      <c r="K26" s="17" t="s">
        <v>26</v>
      </c>
      <c r="L26" s="17">
        <v>43663</v>
      </c>
      <c r="M26" s="17">
        <v>43830</v>
      </c>
      <c r="N26" s="18" t="s">
        <v>547</v>
      </c>
      <c r="O26" s="101">
        <v>5</v>
      </c>
      <c r="P26" s="35" t="s">
        <v>637</v>
      </c>
      <c r="Q26" s="29" t="s">
        <v>638</v>
      </c>
      <c r="R26" s="110"/>
    </row>
    <row r="27" spans="1:23" ht="45" x14ac:dyDescent="0.25">
      <c r="B27" s="107"/>
      <c r="C27" s="45" t="s">
        <v>633</v>
      </c>
      <c r="D27" s="45" t="s">
        <v>633</v>
      </c>
      <c r="E27" s="114"/>
      <c r="F27" s="32" t="s">
        <v>639</v>
      </c>
      <c r="G27" s="103" t="s">
        <v>640</v>
      </c>
      <c r="H27" s="110"/>
      <c r="I27" s="110"/>
      <c r="J27" s="27" t="s">
        <v>25</v>
      </c>
      <c r="K27" s="17" t="s">
        <v>26</v>
      </c>
      <c r="L27" s="17">
        <v>43663</v>
      </c>
      <c r="M27" s="17">
        <v>43830</v>
      </c>
      <c r="N27" s="18" t="s">
        <v>547</v>
      </c>
      <c r="O27" s="115">
        <v>5</v>
      </c>
      <c r="P27" s="35" t="s">
        <v>641</v>
      </c>
      <c r="Q27" s="29" t="s">
        <v>638</v>
      </c>
      <c r="R27" s="110"/>
    </row>
    <row r="28" spans="1:23" ht="45" x14ac:dyDescent="0.25">
      <c r="B28" s="107"/>
      <c r="C28" s="14" t="s">
        <v>642</v>
      </c>
      <c r="D28" s="26" t="s">
        <v>643</v>
      </c>
      <c r="E28" s="114"/>
      <c r="F28" s="14" t="s">
        <v>644</v>
      </c>
      <c r="G28" s="96" t="s">
        <v>645</v>
      </c>
      <c r="H28" s="110"/>
      <c r="I28" s="110"/>
      <c r="J28" s="109" t="s">
        <v>618</v>
      </c>
      <c r="K28" s="17" t="s">
        <v>26</v>
      </c>
      <c r="L28" s="17">
        <v>43474</v>
      </c>
      <c r="M28" s="17">
        <v>43839</v>
      </c>
      <c r="N28" s="18" t="s">
        <v>547</v>
      </c>
      <c r="O28" s="101">
        <v>12</v>
      </c>
      <c r="P28" s="35" t="s">
        <v>646</v>
      </c>
      <c r="Q28" s="29" t="s">
        <v>647</v>
      </c>
      <c r="R28" s="110"/>
    </row>
    <row r="29" spans="1:23" ht="45" x14ac:dyDescent="0.25">
      <c r="B29" s="107"/>
      <c r="C29" s="45" t="s">
        <v>648</v>
      </c>
      <c r="D29" s="45" t="s">
        <v>649</v>
      </c>
      <c r="E29" s="114"/>
      <c r="F29" s="32" t="s">
        <v>650</v>
      </c>
      <c r="G29" s="35" t="s">
        <v>651</v>
      </c>
      <c r="H29" s="110"/>
      <c r="I29" s="110"/>
      <c r="J29" s="109" t="s">
        <v>283</v>
      </c>
      <c r="K29" s="17" t="s">
        <v>26</v>
      </c>
      <c r="L29" s="17">
        <v>43739</v>
      </c>
      <c r="M29" s="17">
        <v>43862</v>
      </c>
      <c r="N29" s="18" t="s">
        <v>547</v>
      </c>
      <c r="O29" s="101">
        <f>4</f>
        <v>4</v>
      </c>
      <c r="P29" s="116" t="s">
        <v>652</v>
      </c>
      <c r="Q29" s="29" t="s">
        <v>653</v>
      </c>
      <c r="R29" s="110"/>
    </row>
    <row r="30" spans="1:23" ht="60" x14ac:dyDescent="0.25">
      <c r="B30" s="107"/>
      <c r="C30" s="14" t="s">
        <v>654</v>
      </c>
      <c r="D30" s="26" t="s">
        <v>655</v>
      </c>
      <c r="E30" s="114"/>
      <c r="F30" s="32" t="s">
        <v>281</v>
      </c>
      <c r="G30" s="96" t="s">
        <v>656</v>
      </c>
      <c r="H30" s="110"/>
      <c r="I30" s="110"/>
      <c r="J30" s="109" t="s">
        <v>283</v>
      </c>
      <c r="K30" s="17" t="s">
        <v>26</v>
      </c>
      <c r="L30" s="17">
        <v>43741</v>
      </c>
      <c r="M30" s="17">
        <v>43923</v>
      </c>
      <c r="N30" s="18" t="s">
        <v>547</v>
      </c>
      <c r="O30" s="101">
        <f>6</f>
        <v>6</v>
      </c>
      <c r="P30" s="35" t="s">
        <v>657</v>
      </c>
      <c r="Q30" s="29" t="s">
        <v>658</v>
      </c>
      <c r="R30" s="110"/>
    </row>
    <row r="31" spans="1:23" ht="45" x14ac:dyDescent="0.25">
      <c r="B31" s="107"/>
      <c r="C31" s="45" t="s">
        <v>659</v>
      </c>
      <c r="D31" s="45" t="s">
        <v>660</v>
      </c>
      <c r="E31" s="114"/>
      <c r="F31" s="32" t="s">
        <v>661</v>
      </c>
      <c r="G31" s="35" t="s">
        <v>662</v>
      </c>
      <c r="H31" s="110"/>
      <c r="I31" s="110"/>
      <c r="J31" s="109" t="s">
        <v>283</v>
      </c>
      <c r="K31" s="17" t="s">
        <v>26</v>
      </c>
      <c r="L31" s="17">
        <v>43200</v>
      </c>
      <c r="M31" s="17">
        <v>43931</v>
      </c>
      <c r="N31" s="18" t="s">
        <v>547</v>
      </c>
      <c r="O31" s="101">
        <f>12+12</f>
        <v>24</v>
      </c>
      <c r="P31" s="35" t="s">
        <v>663</v>
      </c>
      <c r="Q31" s="29" t="s">
        <v>664</v>
      </c>
      <c r="R31" s="110"/>
    </row>
    <row r="32" spans="1:23" ht="60" x14ac:dyDescent="0.25">
      <c r="B32" s="107"/>
      <c r="C32" s="14" t="s">
        <v>665</v>
      </c>
      <c r="D32" s="14" t="s">
        <v>666</v>
      </c>
      <c r="E32" s="114"/>
      <c r="F32" s="70" t="s">
        <v>667</v>
      </c>
      <c r="G32" s="32" t="s">
        <v>668</v>
      </c>
      <c r="H32" s="110"/>
      <c r="I32" s="110"/>
      <c r="J32" s="109" t="s">
        <v>283</v>
      </c>
      <c r="K32" s="16" t="s">
        <v>669</v>
      </c>
      <c r="L32" s="17">
        <v>43052</v>
      </c>
      <c r="M32" s="17">
        <v>44148</v>
      </c>
      <c r="N32" s="107" t="s">
        <v>547</v>
      </c>
      <c r="O32" s="66">
        <f>12+12+12</f>
        <v>36</v>
      </c>
      <c r="P32" s="35" t="s">
        <v>670</v>
      </c>
      <c r="Q32" s="29" t="s">
        <v>55</v>
      </c>
      <c r="R32" s="117" t="s">
        <v>671</v>
      </c>
    </row>
    <row r="33" spans="2:18" ht="135" x14ac:dyDescent="0.25">
      <c r="B33" s="107"/>
      <c r="C33" s="14" t="s">
        <v>672</v>
      </c>
      <c r="D33" s="14" t="s">
        <v>673</v>
      </c>
      <c r="E33" s="14"/>
      <c r="F33" s="70" t="s">
        <v>674</v>
      </c>
      <c r="G33" s="32" t="s">
        <v>675</v>
      </c>
      <c r="H33" s="15">
        <v>6225</v>
      </c>
      <c r="I33" s="15"/>
      <c r="J33" s="16" t="s">
        <v>25</v>
      </c>
      <c r="K33" s="17" t="s">
        <v>26</v>
      </c>
      <c r="L33" s="17">
        <v>43563</v>
      </c>
      <c r="M33" s="17">
        <v>44020</v>
      </c>
      <c r="N33" s="18" t="s">
        <v>547</v>
      </c>
      <c r="O33" s="19">
        <f>15</f>
        <v>15</v>
      </c>
      <c r="P33" s="35" t="s">
        <v>676</v>
      </c>
      <c r="Q33" s="35" t="s">
        <v>677</v>
      </c>
      <c r="R33" s="22" t="s">
        <v>678</v>
      </c>
    </row>
    <row r="34" spans="2:18" ht="90" x14ac:dyDescent="0.25">
      <c r="B34" s="107"/>
      <c r="C34" s="14" t="s">
        <v>679</v>
      </c>
      <c r="D34" s="26" t="s">
        <v>680</v>
      </c>
      <c r="E34" s="26"/>
      <c r="F34" s="14" t="s">
        <v>681</v>
      </c>
      <c r="G34" s="32" t="s">
        <v>682</v>
      </c>
      <c r="H34" s="15">
        <v>6987.24</v>
      </c>
      <c r="I34" s="15"/>
      <c r="J34" s="16" t="s">
        <v>26</v>
      </c>
      <c r="K34" s="17" t="s">
        <v>26</v>
      </c>
      <c r="L34" s="17">
        <v>42195</v>
      </c>
      <c r="M34" s="17">
        <v>44022</v>
      </c>
      <c r="N34" s="18" t="s">
        <v>547</v>
      </c>
      <c r="O34" s="19">
        <f>12+12+12+12+3+3+4+2</f>
        <v>60</v>
      </c>
      <c r="P34" s="35" t="s">
        <v>248</v>
      </c>
      <c r="Q34" s="35" t="s">
        <v>359</v>
      </c>
      <c r="R34" s="22" t="s">
        <v>683</v>
      </c>
    </row>
    <row r="35" spans="2:18" ht="135" x14ac:dyDescent="0.25">
      <c r="B35" s="107"/>
      <c r="C35" s="14" t="s">
        <v>684</v>
      </c>
      <c r="D35" s="26" t="s">
        <v>685</v>
      </c>
      <c r="E35" s="26"/>
      <c r="F35" s="14" t="s">
        <v>686</v>
      </c>
      <c r="G35" s="32" t="s">
        <v>687</v>
      </c>
      <c r="H35" s="15">
        <v>4200</v>
      </c>
      <c r="I35" s="15"/>
      <c r="J35" s="16" t="s">
        <v>25</v>
      </c>
      <c r="K35" s="17" t="s">
        <v>26</v>
      </c>
      <c r="L35" s="17">
        <v>43291</v>
      </c>
      <c r="M35" s="17">
        <v>44022</v>
      </c>
      <c r="N35" s="18" t="s">
        <v>547</v>
      </c>
      <c r="O35" s="19">
        <f>12+12</f>
        <v>24</v>
      </c>
      <c r="P35" s="35" t="s">
        <v>688</v>
      </c>
      <c r="Q35" s="35" t="s">
        <v>689</v>
      </c>
      <c r="R35" s="22" t="s">
        <v>690</v>
      </c>
    </row>
    <row r="36" spans="2:18" ht="135" x14ac:dyDescent="0.25">
      <c r="B36" s="107"/>
      <c r="C36" s="14" t="s">
        <v>691</v>
      </c>
      <c r="D36" s="14" t="s">
        <v>692</v>
      </c>
      <c r="E36" s="14"/>
      <c r="F36" s="106" t="s">
        <v>594</v>
      </c>
      <c r="G36" s="32" t="s">
        <v>693</v>
      </c>
      <c r="H36" s="15">
        <v>5150</v>
      </c>
      <c r="I36" s="15"/>
      <c r="J36" s="16" t="s">
        <v>25</v>
      </c>
      <c r="K36" s="17" t="s">
        <v>26</v>
      </c>
      <c r="L36" s="17">
        <v>43663</v>
      </c>
      <c r="M36" s="17">
        <v>44028</v>
      </c>
      <c r="N36" s="18" t="s">
        <v>547</v>
      </c>
      <c r="O36" s="19">
        <f>12</f>
        <v>12</v>
      </c>
      <c r="P36" s="118" t="s">
        <v>694</v>
      </c>
      <c r="Q36" s="35" t="s">
        <v>695</v>
      </c>
      <c r="R36" s="22" t="s">
        <v>696</v>
      </c>
    </row>
    <row r="37" spans="2:18" ht="30" x14ac:dyDescent="0.25">
      <c r="B37" s="107"/>
      <c r="C37" s="29" t="s">
        <v>697</v>
      </c>
      <c r="D37" s="29" t="s">
        <v>698</v>
      </c>
      <c r="E37" s="29"/>
      <c r="F37" s="29" t="s">
        <v>699</v>
      </c>
      <c r="G37" s="29" t="s">
        <v>700</v>
      </c>
      <c r="H37" s="15">
        <v>4200</v>
      </c>
      <c r="I37" s="15"/>
      <c r="J37" s="45" t="s">
        <v>26</v>
      </c>
      <c r="K37" s="45" t="s">
        <v>26</v>
      </c>
      <c r="L37" s="119">
        <v>43164</v>
      </c>
      <c r="M37" s="119">
        <v>44079</v>
      </c>
      <c r="N37" s="18" t="s">
        <v>547</v>
      </c>
      <c r="O37" s="31">
        <f>12+12+6</f>
        <v>30</v>
      </c>
      <c r="P37" s="29" t="s">
        <v>248</v>
      </c>
      <c r="Q37" s="29" t="s">
        <v>701</v>
      </c>
      <c r="R37" s="22" t="s">
        <v>702</v>
      </c>
    </row>
    <row r="38" spans="2:18" ht="30" x14ac:dyDescent="0.25">
      <c r="B38" s="107"/>
      <c r="C38" s="14" t="s">
        <v>703</v>
      </c>
      <c r="D38" s="26" t="s">
        <v>704</v>
      </c>
      <c r="E38" s="26"/>
      <c r="F38" s="14" t="s">
        <v>705</v>
      </c>
      <c r="G38" s="32" t="s">
        <v>706</v>
      </c>
      <c r="H38" s="15">
        <v>14400</v>
      </c>
      <c r="I38" s="15"/>
      <c r="J38" s="16" t="s">
        <v>26</v>
      </c>
      <c r="K38" s="17" t="s">
        <v>26</v>
      </c>
      <c r="L38" s="17">
        <v>43042</v>
      </c>
      <c r="M38" s="17">
        <v>44138</v>
      </c>
      <c r="N38" s="18" t="s">
        <v>547</v>
      </c>
      <c r="O38" s="31">
        <f>12+12+12</f>
        <v>36</v>
      </c>
      <c r="P38" s="35" t="s">
        <v>248</v>
      </c>
      <c r="Q38" s="104"/>
      <c r="R38" s="22" t="s">
        <v>707</v>
      </c>
    </row>
    <row r="39" spans="2:18" ht="45" x14ac:dyDescent="0.25">
      <c r="B39" s="13"/>
      <c r="C39" s="45" t="s">
        <v>708</v>
      </c>
      <c r="D39" s="45" t="s">
        <v>709</v>
      </c>
      <c r="E39" s="45"/>
      <c r="F39" s="14" t="s">
        <v>710</v>
      </c>
      <c r="G39" s="29" t="s">
        <v>711</v>
      </c>
      <c r="H39" s="15">
        <v>17321.04</v>
      </c>
      <c r="I39" s="15"/>
      <c r="J39" s="16" t="s">
        <v>26</v>
      </c>
      <c r="K39" s="17" t="s">
        <v>26</v>
      </c>
      <c r="L39" s="17">
        <v>42217</v>
      </c>
      <c r="M39" s="17">
        <v>44045</v>
      </c>
      <c r="N39" s="18" t="s">
        <v>237</v>
      </c>
      <c r="O39" s="19">
        <f>12+12+12+12+12</f>
        <v>60</v>
      </c>
      <c r="P39" s="120" t="s">
        <v>248</v>
      </c>
      <c r="Q39" s="121" t="s">
        <v>458</v>
      </c>
      <c r="R39" s="32" t="s">
        <v>712</v>
      </c>
    </row>
    <row r="40" spans="2:18" ht="120" x14ac:dyDescent="0.25">
      <c r="B40" s="13"/>
      <c r="C40" s="14" t="s">
        <v>570</v>
      </c>
      <c r="D40" s="14" t="s">
        <v>443</v>
      </c>
      <c r="E40" s="14"/>
      <c r="F40" s="32" t="s">
        <v>713</v>
      </c>
      <c r="G40" s="32" t="s">
        <v>714</v>
      </c>
      <c r="H40" s="15">
        <v>18300</v>
      </c>
      <c r="I40" s="15"/>
      <c r="J40" s="16" t="s">
        <v>25</v>
      </c>
      <c r="K40" s="17" t="s">
        <v>26</v>
      </c>
      <c r="L40" s="17">
        <v>43588</v>
      </c>
      <c r="M40" s="17">
        <v>44046</v>
      </c>
      <c r="N40" s="18" t="s">
        <v>27</v>
      </c>
      <c r="O40" s="19">
        <f>15</f>
        <v>15</v>
      </c>
      <c r="P40" s="23" t="s">
        <v>573</v>
      </c>
      <c r="Q40" s="35" t="s">
        <v>715</v>
      </c>
      <c r="R40" s="22" t="s">
        <v>716</v>
      </c>
    </row>
    <row r="41" spans="2:18" ht="150" x14ac:dyDescent="0.25">
      <c r="B41" s="13"/>
      <c r="C41" s="14" t="s">
        <v>717</v>
      </c>
      <c r="D41" s="14" t="s">
        <v>443</v>
      </c>
      <c r="E41" s="14"/>
      <c r="F41" s="32" t="s">
        <v>718</v>
      </c>
      <c r="G41" s="32" t="s">
        <v>719</v>
      </c>
      <c r="H41" s="15">
        <v>44012</v>
      </c>
      <c r="I41" s="15">
        <v>1224</v>
      </c>
      <c r="J41" s="16" t="s">
        <v>25</v>
      </c>
      <c r="K41" s="17" t="s">
        <v>26</v>
      </c>
      <c r="L41" s="17">
        <v>43588</v>
      </c>
      <c r="M41" s="122">
        <v>44046</v>
      </c>
      <c r="N41" s="18" t="s">
        <v>27</v>
      </c>
      <c r="O41" s="19">
        <f>15</f>
        <v>15</v>
      </c>
      <c r="P41" s="23" t="s">
        <v>573</v>
      </c>
      <c r="Q41" s="35" t="s">
        <v>715</v>
      </c>
      <c r="R41" s="22" t="s">
        <v>716</v>
      </c>
    </row>
    <row r="42" spans="2:18" ht="150" x14ac:dyDescent="0.25">
      <c r="B42" s="13"/>
      <c r="C42" s="14" t="s">
        <v>720</v>
      </c>
      <c r="D42" s="26" t="s">
        <v>721</v>
      </c>
      <c r="E42" s="26"/>
      <c r="F42" s="32" t="s">
        <v>722</v>
      </c>
      <c r="G42" s="32" t="s">
        <v>723</v>
      </c>
      <c r="H42" s="15">
        <v>2787.78</v>
      </c>
      <c r="I42" s="15"/>
      <c r="J42" s="16" t="s">
        <v>25</v>
      </c>
      <c r="K42" s="17" t="s">
        <v>26</v>
      </c>
      <c r="L42" s="17">
        <v>43683</v>
      </c>
      <c r="M42" s="17">
        <v>44048</v>
      </c>
      <c r="N42" s="18" t="s">
        <v>27</v>
      </c>
      <c r="O42" s="19">
        <f>12</f>
        <v>12</v>
      </c>
      <c r="P42" s="23" t="s">
        <v>724</v>
      </c>
      <c r="Q42" s="35" t="s">
        <v>725</v>
      </c>
      <c r="R42" s="22" t="s">
        <v>726</v>
      </c>
    </row>
    <row r="43" spans="2:18" ht="135" x14ac:dyDescent="0.25">
      <c r="B43" s="13"/>
      <c r="C43" s="14" t="s">
        <v>727</v>
      </c>
      <c r="D43" s="14" t="s">
        <v>728</v>
      </c>
      <c r="E43" s="14"/>
      <c r="F43" s="14" t="s">
        <v>729</v>
      </c>
      <c r="G43" s="14" t="s">
        <v>730</v>
      </c>
      <c r="H43" s="15">
        <v>5793.48</v>
      </c>
      <c r="I43" s="15"/>
      <c r="J43" s="16" t="s">
        <v>25</v>
      </c>
      <c r="K43" s="17" t="s">
        <v>26</v>
      </c>
      <c r="L43" s="17">
        <v>42228</v>
      </c>
      <c r="M43" s="17">
        <v>44058</v>
      </c>
      <c r="N43" s="31" t="s">
        <v>731</v>
      </c>
      <c r="O43" s="19">
        <f>12+12+12+12+12</f>
        <v>60</v>
      </c>
      <c r="P43" s="23" t="s">
        <v>732</v>
      </c>
      <c r="Q43" s="35" t="s">
        <v>435</v>
      </c>
      <c r="R43" s="22" t="s">
        <v>733</v>
      </c>
    </row>
    <row r="44" spans="2:18" ht="135" x14ac:dyDescent="0.25">
      <c r="B44" s="13"/>
      <c r="C44" s="14" t="s">
        <v>734</v>
      </c>
      <c r="D44" s="26" t="s">
        <v>735</v>
      </c>
      <c r="E44" s="26"/>
      <c r="F44" s="32" t="s">
        <v>736</v>
      </c>
      <c r="G44" s="32" t="s">
        <v>737</v>
      </c>
      <c r="H44" s="15">
        <v>3800</v>
      </c>
      <c r="I44" s="15"/>
      <c r="J44" s="16" t="s">
        <v>25</v>
      </c>
      <c r="K44" s="17" t="s">
        <v>26</v>
      </c>
      <c r="L44" s="17">
        <v>43693</v>
      </c>
      <c r="M44" s="17">
        <v>44058</v>
      </c>
      <c r="N44" s="18" t="s">
        <v>27</v>
      </c>
      <c r="O44" s="19">
        <f>12</f>
        <v>12</v>
      </c>
      <c r="P44" s="23" t="s">
        <v>738</v>
      </c>
      <c r="Q44" s="35" t="s">
        <v>739</v>
      </c>
      <c r="R44" s="22" t="s">
        <v>740</v>
      </c>
    </row>
    <row r="45" spans="2:18" ht="60" x14ac:dyDescent="0.25">
      <c r="B45" s="13"/>
      <c r="C45" s="14" t="s">
        <v>741</v>
      </c>
      <c r="D45" s="14" t="s">
        <v>742</v>
      </c>
      <c r="E45" s="14"/>
      <c r="F45" s="70" t="s">
        <v>743</v>
      </c>
      <c r="G45" s="32" t="s">
        <v>744</v>
      </c>
      <c r="H45" s="15">
        <v>80643</v>
      </c>
      <c r="I45" s="15"/>
      <c r="J45" s="16" t="s">
        <v>25</v>
      </c>
      <c r="K45" s="17" t="s">
        <v>26</v>
      </c>
      <c r="L45" s="17">
        <v>42889</v>
      </c>
      <c r="M45" s="17">
        <v>44351</v>
      </c>
      <c r="N45" s="22" t="s">
        <v>121</v>
      </c>
      <c r="O45" s="19">
        <f>12+12+12+12+12</f>
        <v>60</v>
      </c>
      <c r="P45" s="20" t="s">
        <v>745</v>
      </c>
      <c r="Q45" s="35" t="s">
        <v>359</v>
      </c>
      <c r="R45" s="18"/>
    </row>
    <row r="46" spans="2:18" ht="135" x14ac:dyDescent="0.25">
      <c r="B46" s="14"/>
      <c r="C46" s="14" t="s">
        <v>746</v>
      </c>
      <c r="D46" s="26" t="s">
        <v>747</v>
      </c>
      <c r="E46" s="26"/>
      <c r="F46" s="14" t="s">
        <v>748</v>
      </c>
      <c r="G46" s="32" t="s">
        <v>749</v>
      </c>
      <c r="H46" s="15">
        <v>508.56</v>
      </c>
      <c r="I46" s="15"/>
      <c r="J46" s="16" t="s">
        <v>25</v>
      </c>
      <c r="K46" s="17" t="s">
        <v>26</v>
      </c>
      <c r="L46" s="17">
        <v>43718</v>
      </c>
      <c r="M46" s="17">
        <v>44084</v>
      </c>
      <c r="N46" s="18" t="s">
        <v>27</v>
      </c>
      <c r="O46" s="19">
        <v>12</v>
      </c>
      <c r="P46" s="23" t="s">
        <v>750</v>
      </c>
      <c r="Q46" s="35" t="s">
        <v>751</v>
      </c>
      <c r="R46" s="22" t="s">
        <v>752</v>
      </c>
    </row>
    <row r="47" spans="2:18" ht="135" x14ac:dyDescent="0.25">
      <c r="B47" s="14"/>
      <c r="C47" s="14" t="s">
        <v>753</v>
      </c>
      <c r="D47" s="26" t="s">
        <v>754</v>
      </c>
      <c r="E47" s="26"/>
      <c r="F47" s="14" t="s">
        <v>101</v>
      </c>
      <c r="G47" s="32" t="s">
        <v>755</v>
      </c>
      <c r="H47" s="15">
        <v>16613</v>
      </c>
      <c r="I47" s="15"/>
      <c r="J47" s="16" t="s">
        <v>25</v>
      </c>
      <c r="K47" s="17" t="s">
        <v>26</v>
      </c>
      <c r="L47" s="17">
        <v>43720</v>
      </c>
      <c r="M47" s="17">
        <v>44086</v>
      </c>
      <c r="N47" s="18" t="s">
        <v>27</v>
      </c>
      <c r="O47" s="19">
        <v>12</v>
      </c>
      <c r="P47" s="20" t="s">
        <v>756</v>
      </c>
      <c r="Q47" s="29" t="s">
        <v>757</v>
      </c>
      <c r="R47" s="22" t="s">
        <v>758</v>
      </c>
    </row>
  </sheetData>
  <mergeCells count="4">
    <mergeCell ref="C8:G8"/>
    <mergeCell ref="H8:K8"/>
    <mergeCell ref="L8:O8"/>
    <mergeCell ref="P8:R8"/>
  </mergeCells>
  <conditionalFormatting sqref="M11:M15 M17:M19">
    <cfRule type="cellIs" dxfId="28" priority="18" operator="lessThan">
      <formula>#REF!</formula>
    </cfRule>
  </conditionalFormatting>
  <conditionalFormatting sqref="M16">
    <cfRule type="cellIs" dxfId="27" priority="17" operator="lessThan">
      <formula>#REF!</formula>
    </cfRule>
  </conditionalFormatting>
  <conditionalFormatting sqref="M20">
    <cfRule type="cellIs" dxfId="26" priority="16" operator="lessThan">
      <formula>#REF!</formula>
    </cfRule>
  </conditionalFormatting>
  <conditionalFormatting sqref="M21">
    <cfRule type="cellIs" dxfId="25" priority="15" operator="lessThan">
      <formula>#REF!</formula>
    </cfRule>
  </conditionalFormatting>
  <conditionalFormatting sqref="M26:M27">
    <cfRule type="cellIs" dxfId="24" priority="12" operator="lessThan">
      <formula>#REF!</formula>
    </cfRule>
  </conditionalFormatting>
  <conditionalFormatting sqref="M22">
    <cfRule type="cellIs" dxfId="23" priority="14" operator="lessThan">
      <formula>#REF!</formula>
    </cfRule>
  </conditionalFormatting>
  <conditionalFormatting sqref="M23">
    <cfRule type="cellIs" dxfId="22" priority="13" operator="lessThan">
      <formula>#REF!</formula>
    </cfRule>
  </conditionalFormatting>
  <conditionalFormatting sqref="M28">
    <cfRule type="cellIs" dxfId="21" priority="11" operator="lessThan">
      <formula>#REF!</formula>
    </cfRule>
  </conditionalFormatting>
  <conditionalFormatting sqref="M29">
    <cfRule type="cellIs" dxfId="20" priority="10" operator="lessThan">
      <formula>#REF!</formula>
    </cfRule>
  </conditionalFormatting>
  <conditionalFormatting sqref="M30">
    <cfRule type="cellIs" dxfId="19" priority="9" operator="lessThan">
      <formula>#REF!</formula>
    </cfRule>
  </conditionalFormatting>
  <conditionalFormatting sqref="M31">
    <cfRule type="cellIs" dxfId="18" priority="8" operator="lessThan">
      <formula>#REF!</formula>
    </cfRule>
  </conditionalFormatting>
  <conditionalFormatting sqref="M10">
    <cfRule type="cellIs" dxfId="17" priority="19" operator="lessThan">
      <formula>#REF!</formula>
    </cfRule>
  </conditionalFormatting>
  <conditionalFormatting sqref="M33:M35">
    <cfRule type="cellIs" dxfId="16" priority="7" operator="lessThan">
      <formula>#REF!</formula>
    </cfRule>
  </conditionalFormatting>
  <conditionalFormatting sqref="M36">
    <cfRule type="cellIs" dxfId="15" priority="6" operator="lessThan">
      <formula>#REF!</formula>
    </cfRule>
  </conditionalFormatting>
  <conditionalFormatting sqref="M38">
    <cfRule type="cellIs" dxfId="14" priority="5" operator="lessThan">
      <formula>#REF!</formula>
    </cfRule>
  </conditionalFormatting>
  <conditionalFormatting sqref="M43 M39:M41">
    <cfRule type="cellIs" dxfId="13" priority="4" operator="lessThan">
      <formula>#REF!</formula>
    </cfRule>
  </conditionalFormatting>
  <conditionalFormatting sqref="M44">
    <cfRule type="cellIs" dxfId="12" priority="3" operator="lessThan">
      <formula>#REF!</formula>
    </cfRule>
  </conditionalFormatting>
  <conditionalFormatting sqref="M45">
    <cfRule type="cellIs" dxfId="11" priority="2" operator="lessThan">
      <formula>#REF!</formula>
    </cfRule>
  </conditionalFormatting>
  <conditionalFormatting sqref="M46:M47">
    <cfRule type="cellIs" dxfId="1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38"/>
  <sheetViews>
    <sheetView topLeftCell="K1" workbookViewId="0">
      <selection activeCell="Q30" sqref="Q30:Q3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93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94" customWidth="1"/>
    <col min="14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8" bestFit="1" customWidth="1"/>
    <col min="20" max="23" width="9.140625" style="8"/>
  </cols>
  <sheetData>
    <row r="3" spans="1:23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3" ht="26.25" x14ac:dyDescent="0.25">
      <c r="B8" s="7"/>
      <c r="C8" s="125" t="s">
        <v>0</v>
      </c>
      <c r="D8" s="125"/>
      <c r="E8" s="125"/>
      <c r="F8" s="125"/>
      <c r="G8" s="126"/>
      <c r="H8" s="127" t="s">
        <v>1</v>
      </c>
      <c r="I8" s="128"/>
      <c r="J8" s="128"/>
      <c r="K8" s="129"/>
      <c r="L8" s="130" t="s">
        <v>2</v>
      </c>
      <c r="M8" s="125"/>
      <c r="N8" s="125"/>
      <c r="O8" s="126"/>
      <c r="P8" s="131" t="s">
        <v>3</v>
      </c>
      <c r="Q8" s="131"/>
      <c r="R8" s="131"/>
    </row>
    <row r="9" spans="1:23" s="12" customFormat="1" ht="75" x14ac:dyDescent="0.25">
      <c r="A9" s="6"/>
      <c r="B9" s="9" t="s">
        <v>4</v>
      </c>
      <c r="C9" s="10" t="s">
        <v>781</v>
      </c>
      <c r="D9" s="9" t="s">
        <v>6</v>
      </c>
      <c r="E9" s="10" t="s">
        <v>465</v>
      </c>
      <c r="F9" s="9" t="s">
        <v>8</v>
      </c>
      <c r="G9" s="9" t="s">
        <v>9</v>
      </c>
      <c r="H9" s="10" t="s">
        <v>766</v>
      </c>
      <c r="I9" s="9" t="s">
        <v>12</v>
      </c>
      <c r="J9" s="10" t="s">
        <v>13</v>
      </c>
      <c r="K9" s="10" t="s">
        <v>769</v>
      </c>
      <c r="L9" s="10" t="s">
        <v>770</v>
      </c>
      <c r="M9" s="9" t="s">
        <v>16</v>
      </c>
      <c r="N9" s="9" t="s">
        <v>17</v>
      </c>
      <c r="O9" s="10" t="s">
        <v>18</v>
      </c>
      <c r="P9" s="10" t="s">
        <v>466</v>
      </c>
      <c r="Q9" s="10" t="s">
        <v>20</v>
      </c>
      <c r="R9" s="11"/>
      <c r="S9" s="11"/>
      <c r="T9" s="11"/>
      <c r="U9" s="11"/>
      <c r="V9" s="11"/>
      <c r="W9" s="11"/>
    </row>
    <row r="10" spans="1:23" s="25" customFormat="1" ht="60" x14ac:dyDescent="0.25">
      <c r="A10" s="6"/>
      <c r="B10" s="13"/>
      <c r="C10" s="14" t="s">
        <v>467</v>
      </c>
      <c r="D10" s="33" t="s">
        <v>468</v>
      </c>
      <c r="E10" s="33" t="s">
        <v>469</v>
      </c>
      <c r="F10" s="32" t="s">
        <v>470</v>
      </c>
      <c r="G10" s="32" t="s">
        <v>471</v>
      </c>
      <c r="H10" s="22">
        <v>12629</v>
      </c>
      <c r="I10" s="16" t="s">
        <v>25</v>
      </c>
      <c r="J10" s="17" t="s">
        <v>26</v>
      </c>
      <c r="K10" s="17">
        <v>43697</v>
      </c>
      <c r="L10" s="17">
        <v>44063</v>
      </c>
      <c r="M10" s="22" t="s">
        <v>472</v>
      </c>
      <c r="N10" s="31">
        <f>12</f>
        <v>12</v>
      </c>
      <c r="O10" s="37" t="s">
        <v>473</v>
      </c>
      <c r="P10" s="35" t="s">
        <v>474</v>
      </c>
      <c r="Q10" s="22"/>
    </row>
    <row r="11" spans="1:23" s="25" customFormat="1" ht="60" x14ac:dyDescent="0.25">
      <c r="A11" s="6"/>
      <c r="B11" s="13"/>
      <c r="C11" s="14" t="s">
        <v>467</v>
      </c>
      <c r="D11" s="33" t="s">
        <v>468</v>
      </c>
      <c r="E11" s="33" t="s">
        <v>475</v>
      </c>
      <c r="F11" s="14" t="s">
        <v>476</v>
      </c>
      <c r="G11" s="32" t="s">
        <v>477</v>
      </c>
      <c r="H11" s="18">
        <v>5699.99</v>
      </c>
      <c r="I11" s="16" t="s">
        <v>25</v>
      </c>
      <c r="J11" s="17" t="s">
        <v>26</v>
      </c>
      <c r="K11" s="17">
        <v>43697</v>
      </c>
      <c r="L11" s="34">
        <v>44063</v>
      </c>
      <c r="M11" s="22" t="s">
        <v>472</v>
      </c>
      <c r="N11" s="31">
        <f>12</f>
        <v>12</v>
      </c>
      <c r="O11" s="37" t="s">
        <v>473</v>
      </c>
      <c r="P11" s="35" t="s">
        <v>474</v>
      </c>
      <c r="Q11" s="22"/>
    </row>
    <row r="12" spans="1:23" s="25" customFormat="1" ht="60" x14ac:dyDescent="0.25">
      <c r="A12" s="6"/>
      <c r="B12" s="13"/>
      <c r="C12" s="14" t="s">
        <v>467</v>
      </c>
      <c r="D12" s="33" t="s">
        <v>468</v>
      </c>
      <c r="E12" s="33" t="s">
        <v>478</v>
      </c>
      <c r="F12" s="14" t="s">
        <v>479</v>
      </c>
      <c r="G12" s="32" t="s">
        <v>480</v>
      </c>
      <c r="H12" s="22">
        <v>17520</v>
      </c>
      <c r="I12" s="16" t="s">
        <v>25</v>
      </c>
      <c r="J12" s="17" t="s">
        <v>26</v>
      </c>
      <c r="K12" s="17">
        <v>43697</v>
      </c>
      <c r="L12" s="17">
        <v>44063</v>
      </c>
      <c r="M12" s="22" t="s">
        <v>472</v>
      </c>
      <c r="N12" s="31">
        <f>12</f>
        <v>12</v>
      </c>
      <c r="O12" s="37" t="s">
        <v>473</v>
      </c>
      <c r="P12" s="35" t="s">
        <v>474</v>
      </c>
      <c r="Q12" s="18"/>
    </row>
    <row r="13" spans="1:23" s="25" customFormat="1" ht="60" x14ac:dyDescent="0.25">
      <c r="A13" s="6"/>
      <c r="B13" s="13"/>
      <c r="C13" s="14" t="s">
        <v>467</v>
      </c>
      <c r="D13" s="26" t="s">
        <v>334</v>
      </c>
      <c r="E13" s="33" t="s">
        <v>481</v>
      </c>
      <c r="F13" s="14" t="s">
        <v>336</v>
      </c>
      <c r="G13" s="32" t="s">
        <v>482</v>
      </c>
      <c r="H13" s="18">
        <v>3700</v>
      </c>
      <c r="I13" s="16" t="s">
        <v>25</v>
      </c>
      <c r="J13" s="17" t="s">
        <v>26</v>
      </c>
      <c r="K13" s="17">
        <v>43805</v>
      </c>
      <c r="L13" s="17">
        <v>44171</v>
      </c>
      <c r="M13" s="22" t="s">
        <v>472</v>
      </c>
      <c r="N13" s="19">
        <f>12</f>
        <v>12</v>
      </c>
      <c r="O13" s="77" t="s">
        <v>483</v>
      </c>
      <c r="P13" s="35" t="s">
        <v>83</v>
      </c>
      <c r="Q13" s="18"/>
    </row>
    <row r="14" spans="1:23" ht="60" x14ac:dyDescent="0.25">
      <c r="B14" s="13"/>
      <c r="C14" s="14" t="s">
        <v>467</v>
      </c>
      <c r="D14" s="26" t="s">
        <v>334</v>
      </c>
      <c r="E14" s="33" t="s">
        <v>481</v>
      </c>
      <c r="F14" s="14" t="s">
        <v>336</v>
      </c>
      <c r="G14" s="32" t="s">
        <v>484</v>
      </c>
      <c r="H14" s="18">
        <v>2510</v>
      </c>
      <c r="I14" s="16" t="s">
        <v>25</v>
      </c>
      <c r="J14" s="17" t="s">
        <v>26</v>
      </c>
      <c r="K14" s="17">
        <v>43805</v>
      </c>
      <c r="L14" s="17">
        <v>44171</v>
      </c>
      <c r="M14" s="22" t="s">
        <v>472</v>
      </c>
      <c r="N14" s="19">
        <f>12</f>
        <v>12</v>
      </c>
      <c r="O14" s="77" t="s">
        <v>483</v>
      </c>
      <c r="P14" s="35" t="s">
        <v>83</v>
      </c>
      <c r="Q14" s="18"/>
      <c r="S14"/>
      <c r="T14"/>
      <c r="U14"/>
      <c r="V14"/>
      <c r="W14"/>
    </row>
    <row r="15" spans="1:23" ht="60" x14ac:dyDescent="0.25">
      <c r="B15" s="13"/>
      <c r="C15" s="14" t="s">
        <v>485</v>
      </c>
      <c r="D15" s="33" t="s">
        <v>486</v>
      </c>
      <c r="E15" s="33" t="s">
        <v>487</v>
      </c>
      <c r="F15" s="97" t="s">
        <v>488</v>
      </c>
      <c r="G15" s="32" t="s">
        <v>489</v>
      </c>
      <c r="H15" s="18">
        <v>4899.91</v>
      </c>
      <c r="I15" s="16" t="s">
        <v>25</v>
      </c>
      <c r="J15" s="17" t="s">
        <v>26</v>
      </c>
      <c r="K15" s="17">
        <v>43808</v>
      </c>
      <c r="L15" s="17">
        <v>44174</v>
      </c>
      <c r="M15" s="22" t="s">
        <v>490</v>
      </c>
      <c r="N15" s="19">
        <f>12</f>
        <v>12</v>
      </c>
      <c r="O15" s="69" t="s">
        <v>103</v>
      </c>
      <c r="P15" s="35" t="s">
        <v>83</v>
      </c>
      <c r="Q15" s="18"/>
      <c r="S15"/>
      <c r="T15"/>
      <c r="U15"/>
      <c r="V15"/>
      <c r="W15"/>
    </row>
    <row r="16" spans="1:23" s="8" customFormat="1" ht="60" x14ac:dyDescent="0.25">
      <c r="A16" s="6"/>
      <c r="B16" s="13"/>
      <c r="C16" s="14" t="s">
        <v>485</v>
      </c>
      <c r="D16" s="14" t="s">
        <v>491</v>
      </c>
      <c r="E16" s="32" t="s">
        <v>492</v>
      </c>
      <c r="F16" s="32" t="s">
        <v>493</v>
      </c>
      <c r="G16" s="32" t="s">
        <v>494</v>
      </c>
      <c r="H16" s="18">
        <v>282097.68</v>
      </c>
      <c r="I16" s="16" t="s">
        <v>25</v>
      </c>
      <c r="J16" s="16" t="s">
        <v>26</v>
      </c>
      <c r="K16" s="41">
        <v>43819</v>
      </c>
      <c r="L16" s="17">
        <v>44185</v>
      </c>
      <c r="M16" s="16" t="s">
        <v>490</v>
      </c>
      <c r="N16" s="36">
        <f>12</f>
        <v>12</v>
      </c>
      <c r="O16" s="69" t="s">
        <v>103</v>
      </c>
      <c r="P16" s="35" t="s">
        <v>495</v>
      </c>
      <c r="Q16" s="18"/>
    </row>
    <row r="17" spans="1:23" s="8" customFormat="1" ht="60" x14ac:dyDescent="0.25">
      <c r="A17" s="6"/>
      <c r="B17" s="13"/>
      <c r="C17" s="14" t="s">
        <v>485</v>
      </c>
      <c r="D17" s="14" t="s">
        <v>491</v>
      </c>
      <c r="E17" s="32" t="s">
        <v>496</v>
      </c>
      <c r="F17" s="32" t="s">
        <v>497</v>
      </c>
      <c r="G17" s="32" t="s">
        <v>498</v>
      </c>
      <c r="H17" s="18">
        <v>279543</v>
      </c>
      <c r="I17" s="16" t="s">
        <v>25</v>
      </c>
      <c r="J17" s="30" t="s">
        <v>26</v>
      </c>
      <c r="K17" s="17">
        <v>43819</v>
      </c>
      <c r="L17" s="17">
        <v>44185</v>
      </c>
      <c r="M17" s="16" t="s">
        <v>490</v>
      </c>
      <c r="N17" s="36">
        <f>12</f>
        <v>12</v>
      </c>
      <c r="O17" s="69" t="s">
        <v>103</v>
      </c>
      <c r="P17" s="35" t="s">
        <v>495</v>
      </c>
      <c r="Q17" s="18"/>
    </row>
    <row r="18" spans="1:23" ht="60" x14ac:dyDescent="0.25">
      <c r="A18"/>
      <c r="B18" s="13"/>
      <c r="C18" s="14" t="s">
        <v>485</v>
      </c>
      <c r="D18" s="98" t="s">
        <v>499</v>
      </c>
      <c r="E18" s="32" t="s">
        <v>500</v>
      </c>
      <c r="F18" s="32" t="s">
        <v>501</v>
      </c>
      <c r="G18" s="22" t="s">
        <v>502</v>
      </c>
      <c r="H18" s="22">
        <v>3579.96</v>
      </c>
      <c r="I18" s="16" t="s">
        <v>25</v>
      </c>
      <c r="J18" s="41" t="s">
        <v>26</v>
      </c>
      <c r="K18" s="17">
        <v>43916</v>
      </c>
      <c r="L18" s="17">
        <v>44281</v>
      </c>
      <c r="M18" s="16" t="s">
        <v>490</v>
      </c>
      <c r="N18" s="19">
        <f>12</f>
        <v>12</v>
      </c>
      <c r="O18" s="77" t="s">
        <v>503</v>
      </c>
      <c r="P18" s="35" t="s">
        <v>504</v>
      </c>
      <c r="Q18" s="18"/>
      <c r="S18"/>
      <c r="T18"/>
      <c r="U18"/>
      <c r="V18"/>
      <c r="W18"/>
    </row>
    <row r="19" spans="1:23" ht="75" x14ac:dyDescent="0.25">
      <c r="A19"/>
      <c r="B19" s="13"/>
      <c r="C19" s="14" t="s">
        <v>467</v>
      </c>
      <c r="D19" s="26" t="s">
        <v>321</v>
      </c>
      <c r="E19" s="33" t="s">
        <v>505</v>
      </c>
      <c r="F19" s="32" t="s">
        <v>506</v>
      </c>
      <c r="G19" s="22" t="s">
        <v>507</v>
      </c>
      <c r="H19" s="22">
        <v>20000</v>
      </c>
      <c r="I19" s="16" t="s">
        <v>25</v>
      </c>
      <c r="J19" s="41" t="s">
        <v>26</v>
      </c>
      <c r="K19" s="17">
        <v>43910</v>
      </c>
      <c r="L19" s="17">
        <v>44275</v>
      </c>
      <c r="M19" s="22" t="s">
        <v>472</v>
      </c>
      <c r="N19" s="19">
        <f>12</f>
        <v>12</v>
      </c>
      <c r="O19" s="77" t="s">
        <v>508</v>
      </c>
      <c r="P19" s="35" t="s">
        <v>504</v>
      </c>
      <c r="Q19" s="18"/>
      <c r="S19"/>
      <c r="T19"/>
      <c r="U19"/>
      <c r="V19"/>
      <c r="W19"/>
    </row>
    <row r="20" spans="1:23" ht="60" x14ac:dyDescent="0.25">
      <c r="A20"/>
      <c r="B20" s="13"/>
      <c r="C20" s="14" t="s">
        <v>467</v>
      </c>
      <c r="D20" s="26" t="s">
        <v>321</v>
      </c>
      <c r="E20" s="33" t="s">
        <v>505</v>
      </c>
      <c r="F20" s="32" t="s">
        <v>506</v>
      </c>
      <c r="G20" s="32" t="s">
        <v>509</v>
      </c>
      <c r="H20" s="22">
        <v>35000</v>
      </c>
      <c r="I20" s="16" t="s">
        <v>25</v>
      </c>
      <c r="J20" s="41" t="s">
        <v>26</v>
      </c>
      <c r="K20" s="17">
        <v>43910</v>
      </c>
      <c r="L20" s="17">
        <v>44275</v>
      </c>
      <c r="M20" s="22" t="s">
        <v>472</v>
      </c>
      <c r="N20" s="19">
        <f>12</f>
        <v>12</v>
      </c>
      <c r="O20" s="77" t="s">
        <v>508</v>
      </c>
      <c r="P20" s="35" t="s">
        <v>504</v>
      </c>
      <c r="Q20" s="18"/>
      <c r="S20"/>
      <c r="T20"/>
      <c r="U20"/>
      <c r="V20"/>
      <c r="W20"/>
    </row>
    <row r="21" spans="1:23" ht="60" x14ac:dyDescent="0.25">
      <c r="A21"/>
      <c r="B21" s="13"/>
      <c r="C21" s="14" t="s">
        <v>467</v>
      </c>
      <c r="D21" s="26" t="s">
        <v>321</v>
      </c>
      <c r="E21" s="33" t="s">
        <v>510</v>
      </c>
      <c r="F21" s="32" t="s">
        <v>506</v>
      </c>
      <c r="G21" s="22" t="s">
        <v>511</v>
      </c>
      <c r="H21" s="22">
        <v>9000</v>
      </c>
      <c r="I21" s="16" t="s">
        <v>25</v>
      </c>
      <c r="J21" s="41" t="s">
        <v>26</v>
      </c>
      <c r="K21" s="17">
        <v>43910</v>
      </c>
      <c r="L21" s="17">
        <v>44275</v>
      </c>
      <c r="M21" s="22" t="s">
        <v>472</v>
      </c>
      <c r="N21" s="19">
        <f>12</f>
        <v>12</v>
      </c>
      <c r="O21" s="77" t="s">
        <v>508</v>
      </c>
      <c r="P21" s="35" t="s">
        <v>504</v>
      </c>
      <c r="Q21" s="18"/>
      <c r="S21"/>
      <c r="T21"/>
      <c r="U21"/>
      <c r="V21"/>
      <c r="W21"/>
    </row>
    <row r="22" spans="1:23" ht="60" x14ac:dyDescent="0.25">
      <c r="A22"/>
      <c r="B22" s="13"/>
      <c r="C22" s="14" t="s">
        <v>467</v>
      </c>
      <c r="D22" s="26" t="s">
        <v>321</v>
      </c>
      <c r="E22" s="33" t="s">
        <v>512</v>
      </c>
      <c r="F22" s="32" t="s">
        <v>506</v>
      </c>
      <c r="G22" s="22" t="s">
        <v>513</v>
      </c>
      <c r="H22" s="22">
        <v>6240</v>
      </c>
      <c r="I22" s="16" t="s">
        <v>25</v>
      </c>
      <c r="J22" s="41" t="s">
        <v>26</v>
      </c>
      <c r="K22" s="17">
        <v>43910</v>
      </c>
      <c r="L22" s="17">
        <v>44275</v>
      </c>
      <c r="M22" s="22" t="s">
        <v>472</v>
      </c>
      <c r="N22" s="19">
        <f>12</f>
        <v>12</v>
      </c>
      <c r="O22" s="77" t="s">
        <v>508</v>
      </c>
      <c r="P22" s="35" t="s">
        <v>504</v>
      </c>
      <c r="Q22" s="18"/>
      <c r="S22"/>
      <c r="T22"/>
      <c r="U22"/>
      <c r="V22"/>
      <c r="W22"/>
    </row>
    <row r="23" spans="1:23" ht="58.5" customHeight="1" x14ac:dyDescent="0.25">
      <c r="A23"/>
      <c r="B23" s="13"/>
      <c r="C23" s="14" t="s">
        <v>467</v>
      </c>
      <c r="D23" s="26" t="s">
        <v>321</v>
      </c>
      <c r="E23" s="33" t="s">
        <v>514</v>
      </c>
      <c r="F23" s="32" t="s">
        <v>515</v>
      </c>
      <c r="G23" s="22" t="s">
        <v>516</v>
      </c>
      <c r="H23" s="22">
        <v>3720</v>
      </c>
      <c r="I23" s="16" t="s">
        <v>25</v>
      </c>
      <c r="J23" s="41" t="s">
        <v>26</v>
      </c>
      <c r="K23" s="17">
        <v>43910</v>
      </c>
      <c r="L23" s="17">
        <v>44275</v>
      </c>
      <c r="M23" s="22" t="s">
        <v>472</v>
      </c>
      <c r="N23" s="19">
        <f>12</f>
        <v>12</v>
      </c>
      <c r="O23" s="77" t="s">
        <v>508</v>
      </c>
      <c r="P23" s="35" t="s">
        <v>504</v>
      </c>
      <c r="Q23" s="18"/>
      <c r="S23"/>
      <c r="T23"/>
      <c r="U23"/>
      <c r="V23"/>
      <c r="W23"/>
    </row>
    <row r="24" spans="1:23" ht="54.75" customHeight="1" x14ac:dyDescent="0.25">
      <c r="A24"/>
      <c r="B24" s="13"/>
      <c r="C24" s="14" t="s">
        <v>467</v>
      </c>
      <c r="D24" s="26" t="s">
        <v>321</v>
      </c>
      <c r="E24" s="33" t="s">
        <v>517</v>
      </c>
      <c r="F24" s="32" t="s">
        <v>515</v>
      </c>
      <c r="G24" s="22" t="s">
        <v>518</v>
      </c>
      <c r="H24" s="22">
        <v>1300</v>
      </c>
      <c r="I24" s="16" t="s">
        <v>25</v>
      </c>
      <c r="J24" s="41" t="s">
        <v>26</v>
      </c>
      <c r="K24" s="17">
        <v>43910</v>
      </c>
      <c r="L24" s="17">
        <v>44275</v>
      </c>
      <c r="M24" s="22" t="s">
        <v>472</v>
      </c>
      <c r="N24" s="19">
        <f>12</f>
        <v>12</v>
      </c>
      <c r="O24" s="77" t="s">
        <v>508</v>
      </c>
      <c r="P24" s="35" t="s">
        <v>504</v>
      </c>
      <c r="Q24" s="18"/>
      <c r="S24"/>
      <c r="T24"/>
      <c r="U24"/>
      <c r="V24"/>
      <c r="W24"/>
    </row>
    <row r="25" spans="1:23" ht="55.5" customHeight="1" x14ac:dyDescent="0.25">
      <c r="A25"/>
      <c r="B25" s="13"/>
      <c r="C25" s="14" t="s">
        <v>467</v>
      </c>
      <c r="D25" s="26" t="s">
        <v>321</v>
      </c>
      <c r="E25" s="33" t="s">
        <v>519</v>
      </c>
      <c r="F25" s="32" t="s">
        <v>515</v>
      </c>
      <c r="G25" s="32" t="s">
        <v>520</v>
      </c>
      <c r="H25" s="22">
        <v>445</v>
      </c>
      <c r="I25" s="16" t="s">
        <v>25</v>
      </c>
      <c r="J25" s="41" t="s">
        <v>26</v>
      </c>
      <c r="K25" s="17">
        <v>43910</v>
      </c>
      <c r="L25" s="17">
        <v>44275</v>
      </c>
      <c r="M25" s="22" t="s">
        <v>472</v>
      </c>
      <c r="N25" s="19">
        <f>12</f>
        <v>12</v>
      </c>
      <c r="O25" s="77" t="s">
        <v>508</v>
      </c>
      <c r="P25" s="35" t="s">
        <v>504</v>
      </c>
      <c r="Q25" s="18"/>
      <c r="S25"/>
      <c r="T25"/>
      <c r="U25"/>
      <c r="V25"/>
      <c r="W25"/>
    </row>
    <row r="26" spans="1:23" ht="55.5" customHeight="1" x14ac:dyDescent="0.25">
      <c r="A26"/>
      <c r="B26" s="13"/>
      <c r="C26" s="14" t="s">
        <v>467</v>
      </c>
      <c r="D26" s="26" t="s">
        <v>321</v>
      </c>
      <c r="E26" s="33" t="s">
        <v>521</v>
      </c>
      <c r="F26" s="32" t="s">
        <v>515</v>
      </c>
      <c r="G26" s="32" t="s">
        <v>522</v>
      </c>
      <c r="H26" s="99">
        <v>11340</v>
      </c>
      <c r="I26" s="16" t="s">
        <v>25</v>
      </c>
      <c r="J26" s="41" t="s">
        <v>26</v>
      </c>
      <c r="K26" s="17">
        <v>43910</v>
      </c>
      <c r="L26" s="17">
        <v>44275</v>
      </c>
      <c r="M26" s="22" t="s">
        <v>472</v>
      </c>
      <c r="N26" s="19">
        <f>12</f>
        <v>12</v>
      </c>
      <c r="O26" s="77" t="s">
        <v>508</v>
      </c>
      <c r="P26" s="35" t="s">
        <v>504</v>
      </c>
      <c r="Q26" s="18"/>
      <c r="S26"/>
      <c r="T26"/>
      <c r="U26"/>
      <c r="V26"/>
      <c r="W26"/>
    </row>
    <row r="27" spans="1:23" ht="60" x14ac:dyDescent="0.25">
      <c r="A27"/>
      <c r="B27" s="13"/>
      <c r="C27" s="14" t="s">
        <v>467</v>
      </c>
      <c r="D27" s="26" t="s">
        <v>321</v>
      </c>
      <c r="E27" s="33" t="s">
        <v>523</v>
      </c>
      <c r="F27" s="32" t="s">
        <v>524</v>
      </c>
      <c r="G27" s="32" t="s">
        <v>525</v>
      </c>
      <c r="H27" s="22">
        <v>11479</v>
      </c>
      <c r="I27" s="16" t="s">
        <v>25</v>
      </c>
      <c r="J27" s="41" t="s">
        <v>26</v>
      </c>
      <c r="K27" s="17">
        <v>43910</v>
      </c>
      <c r="L27" s="17">
        <v>44275</v>
      </c>
      <c r="M27" s="22" t="s">
        <v>472</v>
      </c>
      <c r="N27" s="19">
        <f>12</f>
        <v>12</v>
      </c>
      <c r="O27" s="77" t="s">
        <v>508</v>
      </c>
      <c r="P27" s="35" t="s">
        <v>504</v>
      </c>
      <c r="Q27" s="18"/>
      <c r="S27"/>
      <c r="T27"/>
      <c r="U27"/>
      <c r="V27"/>
      <c r="W27"/>
    </row>
    <row r="28" spans="1:23" ht="60" customHeight="1" x14ac:dyDescent="0.25">
      <c r="A28"/>
      <c r="B28" s="13"/>
      <c r="C28" s="14" t="s">
        <v>467</v>
      </c>
      <c r="D28" s="26" t="s">
        <v>321</v>
      </c>
      <c r="E28" s="33" t="s">
        <v>526</v>
      </c>
      <c r="F28" s="32" t="s">
        <v>524</v>
      </c>
      <c r="G28" s="32" t="s">
        <v>527</v>
      </c>
      <c r="H28" s="22">
        <v>8490</v>
      </c>
      <c r="I28" s="16" t="s">
        <v>25</v>
      </c>
      <c r="J28" s="41" t="s">
        <v>26</v>
      </c>
      <c r="K28" s="17">
        <v>43910</v>
      </c>
      <c r="L28" s="17">
        <v>44275</v>
      </c>
      <c r="M28" s="22" t="s">
        <v>472</v>
      </c>
      <c r="N28" s="19">
        <f>12</f>
        <v>12</v>
      </c>
      <c r="O28" s="77" t="s">
        <v>508</v>
      </c>
      <c r="P28" s="35" t="s">
        <v>504</v>
      </c>
      <c r="Q28" s="18"/>
      <c r="S28"/>
      <c r="T28"/>
      <c r="U28"/>
      <c r="V28"/>
      <c r="W28"/>
    </row>
    <row r="29" spans="1:23" ht="60" x14ac:dyDescent="0.25">
      <c r="A29"/>
      <c r="B29" s="13"/>
      <c r="C29" s="14" t="s">
        <v>485</v>
      </c>
      <c r="D29" s="26" t="s">
        <v>528</v>
      </c>
      <c r="E29" s="33" t="s">
        <v>529</v>
      </c>
      <c r="F29" s="13" t="s">
        <v>530</v>
      </c>
      <c r="G29" s="32" t="s">
        <v>531</v>
      </c>
      <c r="H29" s="18">
        <v>2800</v>
      </c>
      <c r="I29" s="16" t="s">
        <v>25</v>
      </c>
      <c r="J29" s="41" t="s">
        <v>26</v>
      </c>
      <c r="K29" s="17">
        <v>44050</v>
      </c>
      <c r="L29" s="17">
        <v>44234</v>
      </c>
      <c r="M29" s="22" t="s">
        <v>490</v>
      </c>
      <c r="N29" s="19">
        <f>6</f>
        <v>6</v>
      </c>
      <c r="O29" s="69" t="s">
        <v>103</v>
      </c>
      <c r="P29" s="134" t="s">
        <v>760</v>
      </c>
      <c r="Q29" s="138"/>
      <c r="S29"/>
      <c r="T29"/>
      <c r="U29"/>
      <c r="V29"/>
      <c r="W29"/>
    </row>
    <row r="30" spans="1:23" ht="102.75" x14ac:dyDescent="0.25">
      <c r="A30"/>
      <c r="B30" s="13"/>
      <c r="C30" s="14" t="s">
        <v>467</v>
      </c>
      <c r="D30" s="26" t="s">
        <v>532</v>
      </c>
      <c r="E30" s="49" t="s">
        <v>533</v>
      </c>
      <c r="F30" s="32" t="s">
        <v>534</v>
      </c>
      <c r="G30" s="32" t="s">
        <v>535</v>
      </c>
      <c r="H30" s="18">
        <v>230</v>
      </c>
      <c r="I30" s="16" t="s">
        <v>25</v>
      </c>
      <c r="J30" s="41" t="s">
        <v>26</v>
      </c>
      <c r="K30" s="17">
        <v>44046</v>
      </c>
      <c r="L30" s="17">
        <v>44230</v>
      </c>
      <c r="M30" s="22" t="s">
        <v>472</v>
      </c>
      <c r="N30" s="19">
        <f>6</f>
        <v>6</v>
      </c>
      <c r="O30" s="69" t="s">
        <v>536</v>
      </c>
      <c r="P30" s="35" t="s">
        <v>537</v>
      </c>
      <c r="Q30" s="139" t="s">
        <v>780</v>
      </c>
      <c r="S30"/>
      <c r="T30"/>
      <c r="U30"/>
      <c r="V30"/>
      <c r="W30"/>
    </row>
    <row r="31" spans="1:23" ht="115.5" x14ac:dyDescent="0.25">
      <c r="A31"/>
      <c r="B31" s="13"/>
      <c r="C31" s="14" t="s">
        <v>467</v>
      </c>
      <c r="D31" s="26" t="s">
        <v>532</v>
      </c>
      <c r="E31" s="49" t="s">
        <v>533</v>
      </c>
      <c r="F31" s="32" t="s">
        <v>534</v>
      </c>
      <c r="G31" s="32" t="s">
        <v>538</v>
      </c>
      <c r="H31" s="18">
        <v>190</v>
      </c>
      <c r="I31" s="16" t="s">
        <v>25</v>
      </c>
      <c r="J31" s="41" t="s">
        <v>26</v>
      </c>
      <c r="K31" s="17">
        <v>44046</v>
      </c>
      <c r="L31" s="17">
        <v>44230</v>
      </c>
      <c r="M31" s="22" t="s">
        <v>472</v>
      </c>
      <c r="N31" s="19">
        <f>6</f>
        <v>6</v>
      </c>
      <c r="O31" s="69" t="s">
        <v>536</v>
      </c>
      <c r="P31" s="35" t="s">
        <v>537</v>
      </c>
      <c r="Q31" s="139" t="s">
        <v>779</v>
      </c>
      <c r="S31"/>
      <c r="T31"/>
      <c r="U31"/>
      <c r="V31"/>
      <c r="W31"/>
    </row>
    <row r="32" spans="1:23" ht="96" customHeight="1" x14ac:dyDescent="0.25">
      <c r="A32"/>
      <c r="B32" s="13"/>
      <c r="C32" s="14" t="s">
        <v>485</v>
      </c>
      <c r="D32" s="14" t="s">
        <v>539</v>
      </c>
      <c r="E32" s="32" t="s">
        <v>540</v>
      </c>
      <c r="F32" s="32" t="s">
        <v>541</v>
      </c>
      <c r="G32" s="32" t="s">
        <v>542</v>
      </c>
      <c r="H32" s="18">
        <v>8557.51</v>
      </c>
      <c r="I32" s="16" t="s">
        <v>25</v>
      </c>
      <c r="J32" s="41" t="s">
        <v>26</v>
      </c>
      <c r="K32" s="17">
        <v>44025</v>
      </c>
      <c r="L32" s="17">
        <v>44390</v>
      </c>
      <c r="M32" s="22" t="s">
        <v>490</v>
      </c>
      <c r="N32" s="19">
        <f>12</f>
        <v>12</v>
      </c>
      <c r="O32" s="69" t="s">
        <v>103</v>
      </c>
      <c r="P32" s="135" t="s">
        <v>761</v>
      </c>
      <c r="Q32" s="18"/>
      <c r="S32"/>
      <c r="T32"/>
      <c r="U32"/>
      <c r="V32"/>
      <c r="W32"/>
    </row>
    <row r="33" spans="1:23" ht="60" x14ac:dyDescent="0.25">
      <c r="A33"/>
      <c r="B33" s="13"/>
      <c r="C33" s="14" t="s">
        <v>485</v>
      </c>
      <c r="D33" s="26" t="s">
        <v>762</v>
      </c>
      <c r="E33" s="49" t="s">
        <v>763</v>
      </c>
      <c r="F33" s="32" t="s">
        <v>764</v>
      </c>
      <c r="G33" s="32" t="s">
        <v>765</v>
      </c>
      <c r="H33" s="18">
        <v>15133.98</v>
      </c>
      <c r="I33" s="16" t="s">
        <v>25</v>
      </c>
      <c r="J33" s="41" t="s">
        <v>26</v>
      </c>
      <c r="K33" s="17">
        <v>44090</v>
      </c>
      <c r="L33" s="17">
        <v>44455</v>
      </c>
      <c r="M33" s="22" t="s">
        <v>490</v>
      </c>
      <c r="N33" s="19">
        <v>12</v>
      </c>
      <c r="O33" s="69"/>
      <c r="P33" s="22" t="s">
        <v>776</v>
      </c>
      <c r="Q33" s="18"/>
      <c r="S33"/>
      <c r="T33"/>
      <c r="U33"/>
      <c r="V33"/>
      <c r="W33"/>
    </row>
    <row r="34" spans="1:23" ht="60" x14ac:dyDescent="0.25">
      <c r="A34"/>
      <c r="B34" s="13"/>
      <c r="C34" s="14" t="s">
        <v>485</v>
      </c>
      <c r="D34" s="26" t="s">
        <v>762</v>
      </c>
      <c r="E34" s="49" t="s">
        <v>767</v>
      </c>
      <c r="F34" s="32" t="s">
        <v>768</v>
      </c>
      <c r="G34" s="32" t="s">
        <v>765</v>
      </c>
      <c r="H34" s="18">
        <v>30999.82</v>
      </c>
      <c r="I34" s="16" t="s">
        <v>25</v>
      </c>
      <c r="J34" s="41" t="s">
        <v>26</v>
      </c>
      <c r="K34" s="17">
        <v>44090</v>
      </c>
      <c r="L34" s="17">
        <v>44455</v>
      </c>
      <c r="M34" s="22" t="s">
        <v>490</v>
      </c>
      <c r="N34" s="19">
        <v>12</v>
      </c>
      <c r="O34" s="69"/>
      <c r="P34" s="22" t="s">
        <v>776</v>
      </c>
      <c r="Q34" s="18"/>
      <c r="S34"/>
      <c r="T34"/>
      <c r="U34"/>
      <c r="V34"/>
      <c r="W34"/>
    </row>
    <row r="35" spans="1:23" ht="115.5" x14ac:dyDescent="0.25">
      <c r="A35"/>
      <c r="B35" s="13"/>
      <c r="C35" s="14" t="s">
        <v>467</v>
      </c>
      <c r="D35" s="26" t="s">
        <v>771</v>
      </c>
      <c r="E35" s="33" t="s">
        <v>772</v>
      </c>
      <c r="F35" s="14" t="s">
        <v>773</v>
      </c>
      <c r="G35" s="32" t="s">
        <v>774</v>
      </c>
      <c r="H35" s="18">
        <v>190</v>
      </c>
      <c r="I35" s="16" t="s">
        <v>25</v>
      </c>
      <c r="J35" s="41" t="s">
        <v>26</v>
      </c>
      <c r="K35" s="17">
        <v>44083</v>
      </c>
      <c r="L35" s="17">
        <v>44264</v>
      </c>
      <c r="M35" s="22" t="s">
        <v>472</v>
      </c>
      <c r="N35" s="19">
        <v>6</v>
      </c>
      <c r="O35" s="69"/>
      <c r="P35" s="22" t="s">
        <v>777</v>
      </c>
      <c r="Q35" s="139" t="s">
        <v>779</v>
      </c>
      <c r="S35"/>
      <c r="T35"/>
      <c r="U35"/>
      <c r="V35"/>
      <c r="W35"/>
    </row>
    <row r="36" spans="1:23" ht="102.75" x14ac:dyDescent="0.25">
      <c r="A36"/>
      <c r="B36" s="13"/>
      <c r="C36" s="136" t="s">
        <v>467</v>
      </c>
      <c r="D36" s="33" t="s">
        <v>771</v>
      </c>
      <c r="E36" s="33" t="s">
        <v>772</v>
      </c>
      <c r="F36" s="14" t="s">
        <v>773</v>
      </c>
      <c r="G36" s="32" t="s">
        <v>775</v>
      </c>
      <c r="H36" s="18">
        <v>280</v>
      </c>
      <c r="I36" s="22" t="s">
        <v>25</v>
      </c>
      <c r="J36" s="16" t="s">
        <v>26</v>
      </c>
      <c r="K36" s="17">
        <v>44083</v>
      </c>
      <c r="L36" s="62">
        <v>44264</v>
      </c>
      <c r="M36" s="137" t="s">
        <v>472</v>
      </c>
      <c r="N36" s="19">
        <v>6</v>
      </c>
      <c r="O36" s="69"/>
      <c r="P36" s="22" t="s">
        <v>777</v>
      </c>
      <c r="Q36" s="139" t="s">
        <v>780</v>
      </c>
      <c r="R36" s="81"/>
      <c r="S36"/>
      <c r="T36"/>
      <c r="U36"/>
      <c r="V36"/>
      <c r="W36"/>
    </row>
    <row r="37" spans="1:23" x14ac:dyDescent="0.25">
      <c r="A37"/>
      <c r="B37" s="79"/>
      <c r="E37"/>
      <c r="G37" s="92"/>
      <c r="H37" s="92"/>
      <c r="I37" s="92"/>
      <c r="J37" s="92"/>
      <c r="L37" s="81"/>
      <c r="M37"/>
      <c r="N37" s="132" t="s">
        <v>778</v>
      </c>
      <c r="O37" s="133"/>
      <c r="P37" s="133"/>
      <c r="Q37" s="133"/>
      <c r="R37" s="133"/>
      <c r="S37"/>
      <c r="T37"/>
      <c r="U37"/>
      <c r="V37"/>
      <c r="W37"/>
    </row>
    <row r="38" spans="1:23" x14ac:dyDescent="0.25">
      <c r="C38" s="95"/>
      <c r="D38" s="123" t="s">
        <v>462</v>
      </c>
      <c r="E38" s="124"/>
      <c r="F38" s="124"/>
    </row>
  </sheetData>
  <mergeCells count="6">
    <mergeCell ref="D38:F38"/>
    <mergeCell ref="C8:G8"/>
    <mergeCell ref="H8:K8"/>
    <mergeCell ref="L8:O8"/>
    <mergeCell ref="P8:R8"/>
    <mergeCell ref="N37:R37"/>
  </mergeCells>
  <conditionalFormatting sqref="L10:L19">
    <cfRule type="cellIs" dxfId="9" priority="10" operator="lessThan">
      <formula>#REF!</formula>
    </cfRule>
  </conditionalFormatting>
  <conditionalFormatting sqref="L24">
    <cfRule type="cellIs" dxfId="8" priority="5" operator="lessThan">
      <formula>#REF!</formula>
    </cfRule>
  </conditionalFormatting>
  <conditionalFormatting sqref="L20">
    <cfRule type="cellIs" dxfId="7" priority="9" operator="lessThan">
      <formula>#REF!</formula>
    </cfRule>
  </conditionalFormatting>
  <conditionalFormatting sqref="L21">
    <cfRule type="cellIs" dxfId="6" priority="8" operator="lessThan">
      <formula>#REF!</formula>
    </cfRule>
  </conditionalFormatting>
  <conditionalFormatting sqref="L22">
    <cfRule type="cellIs" dxfId="5" priority="7" operator="lessThan">
      <formula>#REF!</formula>
    </cfRule>
  </conditionalFormatting>
  <conditionalFormatting sqref="L23">
    <cfRule type="cellIs" dxfId="4" priority="6" operator="lessThan">
      <formula>#REF!</formula>
    </cfRule>
  </conditionalFormatting>
  <conditionalFormatting sqref="L27">
    <cfRule type="cellIs" dxfId="3" priority="3" operator="lessThan">
      <formula>#REF!</formula>
    </cfRule>
  </conditionalFormatting>
  <conditionalFormatting sqref="L25">
    <cfRule type="cellIs" dxfId="2" priority="4" operator="lessThan">
      <formula>#REF!</formula>
    </cfRule>
  </conditionalFormatting>
  <conditionalFormatting sqref="L28:L31 L33:L35">
    <cfRule type="cellIs" dxfId="1" priority="2" operator="lessThan">
      <formula>#REF!</formula>
    </cfRule>
  </conditionalFormatting>
  <conditionalFormatting sqref="L2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dcterms:created xsi:type="dcterms:W3CDTF">2020-09-17T01:44:56Z</dcterms:created>
  <dcterms:modified xsi:type="dcterms:W3CDTF">2020-09-17T12:23:54Z</dcterms:modified>
</cp:coreProperties>
</file>