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OMUNS\CONTRATOS\"/>
    </mc:Choice>
  </mc:AlternateContent>
  <bookViews>
    <workbookView xWindow="-120" yWindow="-120" windowWidth="19440" windowHeight="11160" activeTab="2"/>
  </bookViews>
  <sheets>
    <sheet name="Contratos Vigentes" sheetId="1" r:id="rId1"/>
    <sheet name="Contratos Encerrados" sheetId="2" r:id="rId2"/>
    <sheet name="Registro de Preço" sheetId="3" r:id="rId3"/>
  </sheets>
  <definedNames>
    <definedName name="_xlnm._FilterDatabase" localSheetId="0" hidden="1">'Contratos Vigentes'!$B$9:$R$9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2" i="1" l="1"/>
  <c r="O54" i="2"/>
  <c r="O79" i="1"/>
  <c r="O53" i="2"/>
  <c r="O52" i="2"/>
  <c r="O51" i="2"/>
  <c r="O50" i="2"/>
  <c r="O49" i="2"/>
  <c r="O48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81" i="1"/>
  <c r="O80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1" i="1"/>
  <c r="O20" i="1"/>
  <c r="O19" i="1"/>
  <c r="O18" i="1"/>
  <c r="O17" i="1"/>
  <c r="O16" i="1"/>
  <c r="O15" i="1"/>
  <c r="O14" i="1"/>
  <c r="O13" i="1"/>
  <c r="O12" i="1"/>
  <c r="O10" i="1"/>
  <c r="I10" i="1"/>
</calcChain>
</file>

<file path=xl/sharedStrings.xml><?xml version="1.0" encoding="utf-8"?>
<sst xmlns="http://schemas.openxmlformats.org/spreadsheetml/2006/main" count="1487" uniqueCount="786">
  <si>
    <t>ITEM</t>
  </si>
  <si>
    <t>CONTRATO</t>
  </si>
  <si>
    <t>PA</t>
  </si>
  <si>
    <t>CONTRATADO</t>
  </si>
  <si>
    <t>OBJETO</t>
  </si>
  <si>
    <t>PRAZO DE PGTO.</t>
  </si>
  <si>
    <t>FORMA DE PGTO.</t>
  </si>
  <si>
    <t>DATA INÍCIO CONTRATO</t>
  </si>
  <si>
    <t>Depósito</t>
  </si>
  <si>
    <t>AGABM</t>
  </si>
  <si>
    <t>Terceirização de porteiros</t>
  </si>
  <si>
    <t>ALDITEC</t>
  </si>
  <si>
    <t>Manutenção de ar-condicionado</t>
  </si>
  <si>
    <t>Atrativa RH</t>
  </si>
  <si>
    <t>Intermediação de estágio</t>
  </si>
  <si>
    <t>Batur - Use Táxi</t>
  </si>
  <si>
    <t>Serviços de táxi na capital e região metropolitana</t>
  </si>
  <si>
    <t>Benefício Certo</t>
  </si>
  <si>
    <t>Cartão-combustível</t>
  </si>
  <si>
    <t>Boleto bancário</t>
  </si>
  <si>
    <t>CDLJ Publicidade (Yayá)</t>
  </si>
  <si>
    <t>Coelba</t>
  </si>
  <si>
    <t>Fornecimento de energia elétrica</t>
  </si>
  <si>
    <t>Correios</t>
  </si>
  <si>
    <t>Postagens</t>
  </si>
  <si>
    <t>Até dia 21 de cada mês</t>
  </si>
  <si>
    <t>009/2018</t>
  </si>
  <si>
    <t>062/2017</t>
  </si>
  <si>
    <t>091/2017</t>
  </si>
  <si>
    <t>Engeltech</t>
  </si>
  <si>
    <t>Entel</t>
  </si>
  <si>
    <t>Locação de impressoras</t>
  </si>
  <si>
    <t>018/2018</t>
  </si>
  <si>
    <t>013/2018</t>
  </si>
  <si>
    <t>Experts Informática</t>
  </si>
  <si>
    <t>G7 Net</t>
  </si>
  <si>
    <t>006/2018</t>
  </si>
  <si>
    <t>GIBBOR PUBLICIDADE</t>
  </si>
  <si>
    <t>Publicações de atos administrativos em jornal de grande circulação</t>
  </si>
  <si>
    <t>Implanta</t>
  </si>
  <si>
    <t>Imprensa Nacional</t>
  </si>
  <si>
    <t>Publicações no DOU</t>
  </si>
  <si>
    <t>005/2018</t>
  </si>
  <si>
    <t>In Verbis</t>
  </si>
  <si>
    <t>Incorp</t>
  </si>
  <si>
    <t>MAAX
SOLUTIONS COMERCIO E SERVIÇOS EM INFORMÁTICA</t>
  </si>
  <si>
    <t>Maphre</t>
  </si>
  <si>
    <t>Até 30 dias após emissão do boleto</t>
  </si>
  <si>
    <t>020/2018</t>
  </si>
  <si>
    <t>005/2019</t>
  </si>
  <si>
    <t>166/2018</t>
  </si>
  <si>
    <t>MAXIFROTAS</t>
  </si>
  <si>
    <t>Manutenção preventiva e corretiva de veículos</t>
  </si>
  <si>
    <t>MICKS</t>
  </si>
  <si>
    <t>PA Arquivos</t>
  </si>
  <si>
    <t>Guarda de documentos</t>
  </si>
  <si>
    <t>Premier Serviços</t>
  </si>
  <si>
    <t xml:space="preserve">Terceirização de Motoristas </t>
  </si>
  <si>
    <t>Sênior Sistemas</t>
  </si>
  <si>
    <t>002/2019</t>
  </si>
  <si>
    <t>320/2018</t>
  </si>
  <si>
    <t>Antívirus Corporativo</t>
  </si>
  <si>
    <t>Até 10 dias úteis após apresentação da Nota Fiscal</t>
  </si>
  <si>
    <t>010/2018</t>
  </si>
  <si>
    <t>031/2018</t>
  </si>
  <si>
    <t>037/2018</t>
  </si>
  <si>
    <t>WM Engenharia</t>
  </si>
  <si>
    <t>Manutenção e Suporte Técnico do Sistema Incorpware</t>
  </si>
  <si>
    <t>Manutenção Predial Preventiva e Corretiva</t>
  </si>
  <si>
    <t>019/2018</t>
  </si>
  <si>
    <t>128/2018</t>
  </si>
  <si>
    <t>Filah Soluções</t>
  </si>
  <si>
    <t>037/2017</t>
  </si>
  <si>
    <t xml:space="preserve">Bortoncello Administração e Locação de Imóveis </t>
  </si>
  <si>
    <t>Aluguel Subseção de Vitória da Conquista</t>
  </si>
  <si>
    <t xml:space="preserve">Alvino Nogueira </t>
  </si>
  <si>
    <t>Aluguel Subseção de Barreiras</t>
  </si>
  <si>
    <t>015/2018</t>
  </si>
  <si>
    <t>Edgar Martins de Souza</t>
  </si>
  <si>
    <t>Aluguel Subseção de Irecê</t>
  </si>
  <si>
    <t>003/2018</t>
  </si>
  <si>
    <t>Artur Neto Prado</t>
  </si>
  <si>
    <t>Aluguel Subseção de Guanambi</t>
  </si>
  <si>
    <t>002/2018</t>
  </si>
  <si>
    <t>008/2018</t>
  </si>
  <si>
    <t>Construtora Modular Ltda</t>
  </si>
  <si>
    <t>Banco do Brasil</t>
  </si>
  <si>
    <t>S/N</t>
  </si>
  <si>
    <t xml:space="preserve">Ressarcimento </t>
  </si>
  <si>
    <t>CIELO</t>
  </si>
  <si>
    <t>Contrato de Afiliação para transação com cartões de crédito e débito</t>
  </si>
  <si>
    <t>POR CONSUMO</t>
  </si>
  <si>
    <t>057/2017</t>
  </si>
  <si>
    <t>086/2017</t>
  </si>
  <si>
    <t>Regina Ferreira de Almeida</t>
  </si>
  <si>
    <t>Aluguel Subseção de Jequié</t>
  </si>
  <si>
    <t>006/2016</t>
  </si>
  <si>
    <t>064/2016</t>
  </si>
  <si>
    <t>015/2015</t>
  </si>
  <si>
    <t>028/2015</t>
  </si>
  <si>
    <t>Edilene Rizerio Falcao</t>
  </si>
  <si>
    <t>Aluguel Subseção de Feira de Santana</t>
  </si>
  <si>
    <t>020/2015</t>
  </si>
  <si>
    <t>035/2015</t>
  </si>
  <si>
    <t>Maria Jose Meireles Maia</t>
  </si>
  <si>
    <t>TEMPO INDETERMINADO</t>
  </si>
  <si>
    <t>013/2019</t>
  </si>
  <si>
    <t>WEBFOCO</t>
  </si>
  <si>
    <t>083/2019</t>
  </si>
  <si>
    <t>010/2019</t>
  </si>
  <si>
    <t>035/2019</t>
  </si>
  <si>
    <t>Central de Eventos</t>
  </si>
  <si>
    <t>019/2019</t>
  </si>
  <si>
    <t>106/2019</t>
  </si>
  <si>
    <t>Suprimentos de informática</t>
  </si>
  <si>
    <t>008/2019</t>
  </si>
  <si>
    <t>090/2019</t>
  </si>
  <si>
    <t xml:space="preserve">ISBET </t>
  </si>
  <si>
    <t>007/2019</t>
  </si>
  <si>
    <t>ALGAR Soluções</t>
  </si>
  <si>
    <t>389/2018</t>
  </si>
  <si>
    <t>022/2019</t>
  </si>
  <si>
    <t>105/2019</t>
  </si>
  <si>
    <t>R LASSI COMERCIO E SERVIÇOS EIRELI</t>
  </si>
  <si>
    <t>175/2019</t>
  </si>
  <si>
    <t>023/2019</t>
  </si>
  <si>
    <t>FBAHIA TRATAMENTOS FITOSSANITARIOS</t>
  </si>
  <si>
    <t>Controle de Pragas</t>
  </si>
  <si>
    <t>038/2019 - SRP 001/2019</t>
  </si>
  <si>
    <t>BRASITUR EVENTOS E TURISMO</t>
  </si>
  <si>
    <t>IGOR ESPINOLA SILVA</t>
  </si>
  <si>
    <t>Evento - Capacitar para ficar Legal em Guanambi, Sr Bonfim e Barreiras</t>
  </si>
  <si>
    <t>DF TURISMO</t>
  </si>
  <si>
    <t>024/2019</t>
  </si>
  <si>
    <t>215/2019</t>
  </si>
  <si>
    <t>Anderson Dias Moreira</t>
  </si>
  <si>
    <t>016/2019</t>
  </si>
  <si>
    <t>176/2019</t>
  </si>
  <si>
    <t>Hermelino Lopes de Oliveira</t>
  </si>
  <si>
    <t>027/2019</t>
  </si>
  <si>
    <t>268/2019</t>
  </si>
  <si>
    <t>DATEN TECNOLOGIA</t>
  </si>
  <si>
    <t>LOTE I  - DESKTOP PADRÃO  - PE COMPUTADORES</t>
  </si>
  <si>
    <t>LOTE II - DESKTOP AVANÇADO - PE COMPUTADORES</t>
  </si>
  <si>
    <t>028/2019</t>
  </si>
  <si>
    <t>WEB TECH TECNOLOGIA LTDA</t>
  </si>
  <si>
    <t>LOTE III - MONITOR PADRÃO - PE COMPUTADORES</t>
  </si>
  <si>
    <t>029/2019</t>
  </si>
  <si>
    <t>ALESSANDRA MILANI</t>
  </si>
  <si>
    <t>LOTE IV - MONITOR AVANÇADO - PE COMPUTADORES</t>
  </si>
  <si>
    <t>030/2019</t>
  </si>
  <si>
    <t>GTI G TECNOLOGIA</t>
  </si>
  <si>
    <t>LOTE V -  NOTEBOOK'S - PE COMPUTADORES</t>
  </si>
  <si>
    <t>LOTE VI - LICENÇAS - PE COMPUTADORES</t>
  </si>
  <si>
    <t>026/2019</t>
  </si>
  <si>
    <t>204/2019</t>
  </si>
  <si>
    <t xml:space="preserve">EDSON RIBEIRO CERQUEIRA </t>
  </si>
  <si>
    <t>014/2019</t>
  </si>
  <si>
    <t>190/2019</t>
  </si>
  <si>
    <t>033/2019</t>
  </si>
  <si>
    <t>376/2019</t>
  </si>
  <si>
    <t>LEME Consultoria em Gestão de RH</t>
  </si>
  <si>
    <t>Serviço de Mapeamento de Competencias Tecnicas e Comportamentais e Revisão PCCS</t>
  </si>
  <si>
    <t>ADRIANA JUNIA GODINHO</t>
  </si>
  <si>
    <t>Fornecimento de fragmentadora de papel</t>
  </si>
  <si>
    <t>Contrato</t>
  </si>
  <si>
    <t>ANA CLAUDIA GOMES BATISTA – ME</t>
  </si>
  <si>
    <t>AS Engenharia Ltda</t>
  </si>
  <si>
    <t>Execução de reparos gerais na subseção de Feira de Santana</t>
  </si>
  <si>
    <t>1º Aditivo</t>
  </si>
  <si>
    <t>STATUS</t>
  </si>
  <si>
    <t>046/2020</t>
  </si>
  <si>
    <t>Bacone</t>
  </si>
  <si>
    <t>Manutenção de Telefonia</t>
  </si>
  <si>
    <t>3º Aditivo</t>
  </si>
  <si>
    <t>5º Aditivo</t>
  </si>
  <si>
    <t>2º Aditivo</t>
  </si>
  <si>
    <t>CÂMARA DOS DIRIGENTES LOJISTAS DE SALVADOR</t>
  </si>
  <si>
    <t>Carlos Pereira Boa Sorte</t>
  </si>
  <si>
    <t>Fornecimento de Água Mineral para subseção de Guanambi</t>
  </si>
  <si>
    <t>374/2019</t>
  </si>
  <si>
    <t>CGN Construções EIRELI</t>
  </si>
  <si>
    <t>CHIPCIA Informática</t>
  </si>
  <si>
    <t>ATA REGISTRO PREÇOS</t>
  </si>
  <si>
    <t>ARP 002/2020 PE 036/2019</t>
  </si>
  <si>
    <t>INTER VILAS VIAGENS E TURISMO</t>
  </si>
  <si>
    <t>ITS TELECOMUNICAÇÕES LTDA</t>
  </si>
  <si>
    <t>412/2019</t>
  </si>
  <si>
    <t>458/2019</t>
  </si>
  <si>
    <t>ARP 002/2019 PE 035/2019</t>
  </si>
  <si>
    <t>JRMCAR LOCADORA DE VEICULOS EIRELI</t>
  </si>
  <si>
    <t>JRV SERVIÇOS  LTDA-ME</t>
  </si>
  <si>
    <t>L A VIAGENS E TURISMO LTDA</t>
  </si>
  <si>
    <t>4º Aditivo</t>
  </si>
  <si>
    <t>006/2020</t>
  </si>
  <si>
    <t>028/2020</t>
  </si>
  <si>
    <t>MATHEUS MELO PITHON</t>
  </si>
  <si>
    <t>042/2019</t>
  </si>
  <si>
    <t>368/2019</t>
  </si>
  <si>
    <t>Podium Distribuidora Eirelli</t>
  </si>
  <si>
    <t>Transporte rodoviário de carga local</t>
  </si>
  <si>
    <t>003/2020</t>
  </si>
  <si>
    <t>457/2019</t>
  </si>
  <si>
    <t>SOLTECH COMERCIO E SERVIÇOS ELETRONICOS</t>
  </si>
  <si>
    <t>OF</t>
  </si>
  <si>
    <t>ARP 001/2019 PE 035/2019</t>
  </si>
  <si>
    <t>TRIUNFO COMERCIAL E SERVICOS EIRELI</t>
  </si>
  <si>
    <t>Fornecimento de 02 Veículos automotores 2019/2020 - Nissan Frontier (Lote I)</t>
  </si>
  <si>
    <t>039/2019</t>
  </si>
  <si>
    <t>VIPSEL Segurança e Monitoramento</t>
  </si>
  <si>
    <t>289/2019</t>
  </si>
  <si>
    <t>VIRIATO DOMINGUES CRAVO</t>
  </si>
  <si>
    <t xml:space="preserve">Serviço de Leiloeiro Oficial regularmente matriculado na Junta Comercial do Estado da Bahia, para a realização de leilões de alienações de bens de propriedade do COREN/BA </t>
  </si>
  <si>
    <t>5% sobre o valor arrematado</t>
  </si>
  <si>
    <t>Até conclusão do Leilão</t>
  </si>
  <si>
    <t>047/2019</t>
  </si>
  <si>
    <t>294/2019</t>
  </si>
  <si>
    <t>Fornecimento TV LED SMART 42’ (Lote X)</t>
  </si>
  <si>
    <t>002/2020</t>
  </si>
  <si>
    <t>428/2019</t>
  </si>
  <si>
    <t>WR Tecnologia Ltda</t>
  </si>
  <si>
    <t>OS</t>
  </si>
  <si>
    <t>174/2019</t>
  </si>
  <si>
    <t>GENSA GRÁFICA</t>
  </si>
  <si>
    <t>Impressão Códigos, Livretos e Blocos - LOTE II CARTILHA COMISSÃO ÉTICA</t>
  </si>
  <si>
    <t>Impressão Códigos, Livretos e Blocos - LOTE III LEGISLAÇÃO BÁSICA</t>
  </si>
  <si>
    <t>Impressão Códigos, Livretos e Blocos - LOTE IV BLOCOS</t>
  </si>
  <si>
    <t>JSLC COMÉRCIO DE LIVROS</t>
  </si>
  <si>
    <t>Fornecimento de Livros para a PROGER do Coren-BA</t>
  </si>
  <si>
    <t>ORDEM DE SERVIÇO</t>
  </si>
  <si>
    <t>007/2020</t>
  </si>
  <si>
    <t>029/2020</t>
  </si>
  <si>
    <t>POLLY PARK Estacionamentos Ltda</t>
  </si>
  <si>
    <t>085/2019</t>
  </si>
  <si>
    <t>Fornecimento de 05 veículos automotores SUVs Duster 1.6 - Novo zero Km - 2019  (Lote III)</t>
  </si>
  <si>
    <t>ARP 01/2020 PE 036/2019</t>
  </si>
  <si>
    <t>ARP 002/2019 PE 018/2019</t>
  </si>
  <si>
    <t>ARP 003/2019 PE 018/2019</t>
  </si>
  <si>
    <t>ARP 001/2019 PE 018/2019</t>
  </si>
  <si>
    <t>ARP 001/2019 PE 030/2019</t>
  </si>
  <si>
    <t>ORDEM DE FORNECIMENTO</t>
  </si>
  <si>
    <t>Aluguel Subseção de Juazeiro</t>
  </si>
  <si>
    <t>Evento - Capacitar para ficar legal em Alagoinhas</t>
  </si>
  <si>
    <t>Impressão Códigos, Livretos e Blocos - LOTE I CARTILHA CÓDIGO PROCESSO ÉTICO</t>
  </si>
  <si>
    <t>Locação de Módulos de Sistema de gestão Compras e Contratos e Passagens e Diárias</t>
  </si>
  <si>
    <t>Locação de vagas de estacionamento (5 vagas)</t>
  </si>
  <si>
    <t>Link de internet - Barreiras</t>
  </si>
  <si>
    <t>Confecção de Carnês de Cobrança</t>
  </si>
  <si>
    <t>Fornecimento, instalação e ativação de equipamento para registro de ponto, com fornecimento e bobina de papel térmico,
disponibilização de software de tratamento de registro de ponto e manutenção de
equipamento REP</t>
  </si>
  <si>
    <t>Locação de licença de uso de sistema de protocolo e tramitação de documentos</t>
  </si>
  <si>
    <t>Projetos de comunicação integrada - Agência de publicidade</t>
  </si>
  <si>
    <t>Manutenção e Suporte Técnico ao Sistema de gestão contábil, financeira, almoxarifado e patrimônio</t>
  </si>
  <si>
    <t>Recortes jurídicos</t>
  </si>
  <si>
    <t>Intermediação de jovens aprendizes</t>
  </si>
  <si>
    <t>Link de internet dedicado - Subseção de Feira de Santana</t>
  </si>
  <si>
    <t>Seguro de veículos (Frontier, 3 Ford Ka e Ranger)</t>
  </si>
  <si>
    <t>Locação de rastreamento e monitoramento de veículos via satélite por GPS/GSM/GPRS</t>
  </si>
  <si>
    <t>Suporte de e-mail e hospedagem de domínio</t>
  </si>
  <si>
    <t>Serviço de engenharia para reforma geral (Sede anexa - Casa Branca)</t>
  </si>
  <si>
    <t xml:space="preserve">Fornecimento de passagens aéreas nacionais e internacionais e operacionalização de reservas, emissão, ressarcimento, marcação e remarcação de bilhetes </t>
  </si>
  <si>
    <t>Hospedagem de servidor substituto em Teixeira de Freitas</t>
  </si>
  <si>
    <t>Link de internet dedicado - Sede (Principal)</t>
  </si>
  <si>
    <t>Link de internet dedicado - Sede (Redundante)</t>
  </si>
  <si>
    <t>Acordo Coop Técnica Sistema de Pregão Eletrônico Licitacoes-e</t>
  </si>
  <si>
    <t>Tratamento, enriquecimento e obtenção de dados em tempo real, dos profissionais registrados no Coren-BA</t>
  </si>
  <si>
    <t>Manutenção e suporte de sistema de RH</t>
  </si>
  <si>
    <t>Manutenção e suporte de sistema de Gerenciamento de Fila</t>
  </si>
  <si>
    <t xml:space="preserve">Fornecimento de passagens rodoviárias nacionais - (lote 02 – Passagens Rodoviárias ) </t>
  </si>
  <si>
    <t>Fornecimento de aparelhos de ar-condicionado para a Subseção de Vitória da Conquista</t>
  </si>
  <si>
    <t>Fornecimento de aparelhos telefônicos</t>
  </si>
  <si>
    <t>Aluguel Subseção de Teixeira de Freitas</t>
  </si>
  <si>
    <t>Aluguel Subseção de Itabuna</t>
  </si>
  <si>
    <t>Aluguel nova Sede Subseção de Feira de Santana</t>
  </si>
  <si>
    <t>Aluguel nova Sede Subseção de Vitória da Conquista</t>
  </si>
  <si>
    <t>016/2018</t>
  </si>
  <si>
    <t>018/2016</t>
  </si>
  <si>
    <t>014/2017</t>
  </si>
  <si>
    <t>003/2017</t>
  </si>
  <si>
    <t>024/2016</t>
  </si>
  <si>
    <t>074/2017</t>
  </si>
  <si>
    <t>031/2015</t>
  </si>
  <si>
    <t>090/2015</t>
  </si>
  <si>
    <t>070/2015</t>
  </si>
  <si>
    <t>054/2017</t>
  </si>
  <si>
    <t>158/2019</t>
  </si>
  <si>
    <t>058/2013</t>
  </si>
  <si>
    <t>080/2017</t>
  </si>
  <si>
    <t>034/2017</t>
  </si>
  <si>
    <t>031/2017</t>
  </si>
  <si>
    <t>030/2017</t>
  </si>
  <si>
    <t>052/2016</t>
  </si>
  <si>
    <t>087/2017</t>
  </si>
  <si>
    <t>056/2015</t>
  </si>
  <si>
    <t>032/2018</t>
  </si>
  <si>
    <t>179/2019</t>
  </si>
  <si>
    <t>385/2018</t>
  </si>
  <si>
    <t>208/2019</t>
  </si>
  <si>
    <t>476/2019</t>
  </si>
  <si>
    <t>307/2019</t>
  </si>
  <si>
    <t>023/2018</t>
  </si>
  <si>
    <t>450/2019</t>
  </si>
  <si>
    <t>046/2019</t>
  </si>
  <si>
    <t>191/2019</t>
  </si>
  <si>
    <t>043/2019</t>
  </si>
  <si>
    <t>005/2020</t>
  </si>
  <si>
    <t>022/2018</t>
  </si>
  <si>
    <t>001/2020</t>
  </si>
  <si>
    <t>045/2019</t>
  </si>
  <si>
    <t>036/2019</t>
  </si>
  <si>
    <t>003/2019</t>
  </si>
  <si>
    <t>040/2019</t>
  </si>
  <si>
    <t>039/2017</t>
  </si>
  <si>
    <t>025/2015</t>
  </si>
  <si>
    <t>012/2019</t>
  </si>
  <si>
    <t>020/2019</t>
  </si>
  <si>
    <t>038/2019</t>
  </si>
  <si>
    <t>024/2017</t>
  </si>
  <si>
    <t>027/2017</t>
  </si>
  <si>
    <t>021/2017</t>
  </si>
  <si>
    <t>030/2016</t>
  </si>
  <si>
    <t>041/2019</t>
  </si>
  <si>
    <t>004/2020</t>
  </si>
  <si>
    <t>007/2017</t>
  </si>
  <si>
    <t>025/2016</t>
  </si>
  <si>
    <t>027/2016</t>
  </si>
  <si>
    <t>002/2016</t>
  </si>
  <si>
    <t>048/2015</t>
  </si>
  <si>
    <t>055/2017</t>
  </si>
  <si>
    <t>José Marcos Lemos Fochi</t>
  </si>
  <si>
    <t>Fornecimento SWITCH CORE - Lote V</t>
  </si>
  <si>
    <t>Fornecimento de SWITCH BORDA - Lote VI</t>
  </si>
  <si>
    <t>Fornecimento de NOBREAK - Lote VII</t>
  </si>
  <si>
    <t>Fornecimento de FERRAMENTA DE BACKUP - Lote VIII</t>
  </si>
  <si>
    <t>Fornecimento de PONTO DE ACESSO WI-FI - Lote IV</t>
  </si>
  <si>
    <t>Fornecimento de Network Attached Storage (NAS) - Lote II</t>
  </si>
  <si>
    <t>Fornecimento de Licença de Uso Microsoft SQL - Tempo Indeterminado  - Lote IX</t>
  </si>
  <si>
    <t>Fornecimento de servidores de rede e Storage - Lote I</t>
  </si>
  <si>
    <t>Recolhimento</t>
  </si>
  <si>
    <t>Sheylla de Andrade Ribeiro de Souza (RP Security)</t>
  </si>
  <si>
    <t>Rescisão antecipada em 05.07.2020</t>
  </si>
  <si>
    <t>Rescisão antecipada em 03.07.2020</t>
  </si>
  <si>
    <t>VIGÊNCIA</t>
  </si>
  <si>
    <t>VALOR DO CONTRATO</t>
  </si>
  <si>
    <t>ADITIVO DE VALOR (Acréscimo)</t>
  </si>
  <si>
    <t>DADOS DA CONTRATAÇÃO</t>
  </si>
  <si>
    <t>DADOS FINANCEIRO</t>
  </si>
  <si>
    <t>Nº DE MESES</t>
  </si>
  <si>
    <t>FISCAL DO CONTRATO FORMALIZAÇÃO</t>
  </si>
  <si>
    <t>PUBLICAÇÃO NO D.O.U.</t>
  </si>
  <si>
    <t>INFROMAÇÕES ADICIONAIS</t>
  </si>
  <si>
    <t>OUTRAS INFORMAÇÕES</t>
  </si>
  <si>
    <t>DATA FINAL CONTRATO-ADITVO</t>
  </si>
  <si>
    <t>5º Aditivo (sendo 1 de valor e 4 de prazo)</t>
  </si>
  <si>
    <t>4º Aditivo (sendo 1 de valor/prazo e 3 de prazo)</t>
  </si>
  <si>
    <t>5º Aditivo (sendo 1 de objeto e 4 de prazo)</t>
  </si>
  <si>
    <t>4º Aditivo (sendo 1 de valor e 3 de prazo)</t>
  </si>
  <si>
    <t>Gildelson Silva          (Portaria nº 024/2020)</t>
  </si>
  <si>
    <t>Davi Amorim    (Portaria nº 398/2018)</t>
  </si>
  <si>
    <t>Joana Angelica Lima Cléa Mascarenhas     (Portaria nº 383/2018)</t>
  </si>
  <si>
    <t xml:space="preserve">Icléa Cassimiro            (Portaria nº 454/2018)  </t>
  </si>
  <si>
    <t xml:space="preserve">Icléa Cassimiro            (Portaria nº 339/2019)  </t>
  </si>
  <si>
    <t xml:space="preserve">Icléa Cassimiro            (Portaria nº 133/2019)  </t>
  </si>
  <si>
    <t>Zenilde Batista          (Portaria nº 707/2019)</t>
  </si>
  <si>
    <t>Davi Amorim           (Portaria nº 500/2018)</t>
  </si>
  <si>
    <t>Zenilde Batista          (Portaria nº 021/2020</t>
  </si>
  <si>
    <t>Davi Amorim          (Portaria nº 996/2019)</t>
  </si>
  <si>
    <t xml:space="preserve">Icléa Cassimiro            (Portaria nº 023/2020)  </t>
  </si>
  <si>
    <t>Gilvânia Oliveira  (Portaria nº 1163/2019)</t>
  </si>
  <si>
    <t>Zenilde Batista          (Portaria nº 613/2018)</t>
  </si>
  <si>
    <t>Aialla Matos        (Portaria nº 1162/2019)</t>
  </si>
  <si>
    <t>Robertson Fiori e Juliana Souza        (Portaria nº 802/2019)</t>
  </si>
  <si>
    <t>Davi Amorim         (Portaria nº 1038/2019)</t>
  </si>
  <si>
    <t>Zenilde Batista   (Portaria nº 1161/2019)</t>
  </si>
  <si>
    <t>Odilon Rocha               (Contrato)</t>
  </si>
  <si>
    <t>Davi Amorim          (Portaria nº 1039/2019)</t>
  </si>
  <si>
    <t>Aialla Matos      (Portaria nº 604/2019)</t>
  </si>
  <si>
    <t>Davi Amorim          (Portaria nº 1042/2019)</t>
  </si>
  <si>
    <t>Davi Amorim          (Portaria nº 1041/2019)</t>
  </si>
  <si>
    <t>Davi Amorim          (Portaria nº 1040/2019)</t>
  </si>
  <si>
    <t>Davi Amorim          (Portaria nº 455/2018)</t>
  </si>
  <si>
    <t xml:space="preserve">Icléa Cassimiro            (Portaria nº 039/2020)  </t>
  </si>
  <si>
    <t>Icléa Cassimiro e       Davi Amorim      (Portaria nº 045/2020)</t>
  </si>
  <si>
    <t>Davi Amorim      (Portaria nº 455/2018)</t>
  </si>
  <si>
    <t>Icléa Cassimiro</t>
  </si>
  <si>
    <t>Icléa Cassimiro   (Portaria nº 454/2018)</t>
  </si>
  <si>
    <t>Icléa Cassimiro   (Portaria nº 022/2020)</t>
  </si>
  <si>
    <t>Icléa Cassimiro   (Portaria nº 025/2020)</t>
  </si>
  <si>
    <t>Aialla Matos                  (Portaria nº 994/2019)</t>
  </si>
  <si>
    <t>Davi Amorim          Marcos Félix      (Portaria nº 042/2020)</t>
  </si>
  <si>
    <t>Davi Amorim          Marcos Félix      (Portaria nº 046/2020)</t>
  </si>
  <si>
    <t>Davi Amorim          Marcos Félix      (Portaria nº 043/2020)</t>
  </si>
  <si>
    <t>Davi Amorim          (Portaria nº 132/2019)</t>
  </si>
  <si>
    <t>Zenilde Batista          (Portaria nº 040/2020)</t>
  </si>
  <si>
    <t>Cristine Oliveira                (Portaria nº 134/2019)</t>
  </si>
  <si>
    <t>Marcos Félix          Sophia Sampaio    (Portaria nº 083/2020)</t>
  </si>
  <si>
    <t>Joana Lima                (Portaria nº 084/2020)</t>
  </si>
  <si>
    <t>Joana Lima                (Portaria nº 085/2020)</t>
  </si>
  <si>
    <t>Wilmar Marques      (Portaria nº 130/2019</t>
  </si>
  <si>
    <t>Davi Amorim      (Portaria nº 184/2019)</t>
  </si>
  <si>
    <t>Marlyane de Carvalho               (Portaria nº 131/2019)</t>
  </si>
  <si>
    <t>Davi Amorim          Marcos Félix      (Portaria nº 044/2020)</t>
  </si>
  <si>
    <t>Alexandra Nascimento               Davi Amorim             (Portaria nº 359/2018)</t>
  </si>
  <si>
    <t>Wilmar Marques     (Portaria nº 086/2020)</t>
  </si>
  <si>
    <t>Luiz Araújo</t>
  </si>
  <si>
    <t>Luiz Araújo      (Contrato)</t>
  </si>
  <si>
    <t>Saulo Novaes        (Portaria nº 186/2019)</t>
  </si>
  <si>
    <t>Davi Amorim      (Portaria nº 356/2018)</t>
  </si>
  <si>
    <t>Davi Amorim     (Portaria nº 455/2018)</t>
  </si>
  <si>
    <t>Davi Amorim    (Portaria nº 997/2019)</t>
  </si>
  <si>
    <t>Davi Amorim         (Portaria nº 1164/2019)</t>
  </si>
  <si>
    <t>Aialla Matos      (Portaria nº 183/2019)</t>
  </si>
  <si>
    <t xml:space="preserve">Odilon da Rocha       (Portaria nº 257/2020)  </t>
  </si>
  <si>
    <t>044/19</t>
  </si>
  <si>
    <t>294/19</t>
  </si>
  <si>
    <t>GLOGAL TTI SOLUÇÕES EM INFORMÁTICA</t>
  </si>
  <si>
    <t>Fornecimento de Firewall de nova geração (NGFW)</t>
  </si>
  <si>
    <t>Davi Amorim          Marcos Félix      (Portaria nº 041/2020)</t>
  </si>
  <si>
    <t>Enviado e-mail para o DEADM (demandante da contratação), em 14.05.2020, informando a situação e a necesidade de nova contratação.</t>
  </si>
  <si>
    <t>Enviado e-mail, em 19.03.2020, informando a necessidade de avaliar a solictação de aditivo ou nova licitação.                      Em 24.04.2020, Davi informou que não haverá aditivo. (nova contratação)</t>
  </si>
  <si>
    <t>Enviado e-mail para o DEADM (demandante da contratação), em 14.05.2020, informando a necessidade de avaliar a solictação de aditivo ou nova licitação.                                 Em 14.05.2020, Icéa  informou que não haverá aditivo.</t>
  </si>
  <si>
    <t>Enviado e-mail para Zenilde, em 14.05.2020, informando a situação e a necesidade de nova contratação.                          Em 14.05.2020, Zenilde  informou que não haverá aditivo. (nova contratação)</t>
  </si>
  <si>
    <t xml:space="preserve">Enviado e-mail para fiscal do contrato, em 15.06.2020, informando a necessidade de avaliar a solictação de aditivo ou nova licitação.                        Em 15.06.2020 Zenilde informou que o contrato não será aditivado. </t>
  </si>
  <si>
    <t xml:space="preserve">Enviado e-mail para fiscal do contrato, em 15.06.2020, informando a necessidade de avaliar a solictação de aditivo ou nova licitação.                             Em 15.06.2020 Davi informou que não solicitará aditivo.  </t>
  </si>
  <si>
    <t>026/2018</t>
  </si>
  <si>
    <t xml:space="preserve">Enviado e-mail para fiscal do contrato, em 16.06.2020, informando a necessidade de avaliar a solictação de aditivo ou nova licitação.  Em 16.06.2020 Davi informou que não haverá aditivo. </t>
  </si>
  <si>
    <t xml:space="preserve">Enviado e-mail para fiscal do contrato, em 16.06.2020, informando a necessidade de avaliar a solictação de aditivo ou nova licitação. Em 16.06.2020 Davi informou que não haverá aditivo.  </t>
  </si>
  <si>
    <t xml:space="preserve">Enviado e-mail para fiscal do contrato, em 16.06.2020, informando a necessidade de avaliar a solictação de aditivo ou nova licitação.  Em 16.06.2020 Davi informou que não haverá aditivo.  </t>
  </si>
  <si>
    <t xml:space="preserve">Enviado e-mail para fiscal do contrato, em 16.06.2020, informando a necessidade de avaliar a solictação de aditivo ou nova licitação. Em 16.06.2020 Davi informou que não haverá aditivo.    </t>
  </si>
  <si>
    <t>021/18</t>
  </si>
  <si>
    <t>014/18</t>
  </si>
  <si>
    <t>024/18</t>
  </si>
  <si>
    <t>007/17</t>
  </si>
  <si>
    <t>027/18</t>
  </si>
  <si>
    <t>029/2018</t>
  </si>
  <si>
    <t>034/18</t>
  </si>
  <si>
    <t>021/2019</t>
  </si>
  <si>
    <t>188/2019</t>
  </si>
  <si>
    <t>028/18</t>
  </si>
  <si>
    <t>063/17</t>
  </si>
  <si>
    <t>093/17</t>
  </si>
  <si>
    <t>011/19</t>
  </si>
  <si>
    <t>159/19</t>
  </si>
  <si>
    <t>031/17</t>
  </si>
  <si>
    <t>044/17</t>
  </si>
  <si>
    <t>015/19</t>
  </si>
  <si>
    <t>081/19</t>
  </si>
  <si>
    <t>018/19</t>
  </si>
  <si>
    <t>138/19</t>
  </si>
  <si>
    <t>004/19</t>
  </si>
  <si>
    <t>312/18</t>
  </si>
  <si>
    <t>032/19</t>
  </si>
  <si>
    <t>338/19</t>
  </si>
  <si>
    <t>031/19</t>
  </si>
  <si>
    <t>304/19</t>
  </si>
  <si>
    <t>005/18</t>
  </si>
  <si>
    <t>020/18</t>
  </si>
  <si>
    <t>LINK Consultores</t>
  </si>
  <si>
    <t>Serviço de elaboração do Plano Diretor de Tecnologia da Informação (PDTI) do Coren-Ba</t>
  </si>
  <si>
    <t>Semana Enfermagem - Capital</t>
  </si>
  <si>
    <t>PHM Combate incêndio</t>
  </si>
  <si>
    <t>Recarga e instalação de extintores</t>
  </si>
  <si>
    <t>GFORT</t>
  </si>
  <si>
    <t>Manutenção relógio de ponto</t>
  </si>
  <si>
    <t>QUALIGRAF</t>
  </si>
  <si>
    <t>Impressão de material gráfico</t>
  </si>
  <si>
    <t>suprimentos de informática, aparelhos telefônicos, utensílios diversos</t>
  </si>
  <si>
    <t>Seminário Administrativo Coren-BA</t>
  </si>
  <si>
    <t>JP Equipamento EIRELLI</t>
  </si>
  <si>
    <t>Utensílios diversos e eletrodoméstico</t>
  </si>
  <si>
    <t>Robson da Silva</t>
  </si>
  <si>
    <t>Carimbos e chaves</t>
  </si>
  <si>
    <t>Disk Água</t>
  </si>
  <si>
    <t>Fornecimento de Água Mineral para subseção de Itabuna</t>
  </si>
  <si>
    <t>Aerotur</t>
  </si>
  <si>
    <t>Passagens aéreas</t>
  </si>
  <si>
    <t>AME Comércio</t>
  </si>
  <si>
    <t>Material de Expediente</t>
  </si>
  <si>
    <t>UES Papelaria (Alimentos)</t>
  </si>
  <si>
    <t>Fornecimento de Alimentos</t>
  </si>
  <si>
    <t>UES Papelaria (Mat. Limpeza, Utensílios e Descartáveis)</t>
  </si>
  <si>
    <t>Fornecimento de Mat. Limpeza, Utensílios e Descartáveis</t>
  </si>
  <si>
    <t>Farbrindes</t>
  </si>
  <si>
    <t>Confecção de fardamento corporativo</t>
  </si>
  <si>
    <t>Dr. José Lúcio Costa Ramos</t>
  </si>
  <si>
    <t>Ministrar aula na escola EFEPE</t>
  </si>
  <si>
    <t>ESTUDIO
RM ENGENHARIA ARQUITETURA E DECORAÇÃO</t>
  </si>
  <si>
    <t>Projetos arquitetônicos de interiores para implantação da nova Subseção do Coren-BA em Feira de Santana</t>
  </si>
  <si>
    <t xml:space="preserve">MAQSS TREINAMENTOS </t>
  </si>
  <si>
    <t>Saúde e segurança do trabalho</t>
  </si>
  <si>
    <t>Até 10 dias úteis  após apresentação de Nota Fiscal</t>
  </si>
  <si>
    <t>Até 10 dias após emissão de Nota Fiscal</t>
  </si>
  <si>
    <t>Até 10 dias úteis após apresentação de Nota Fiscal</t>
  </si>
  <si>
    <t>Encerrado</t>
  </si>
  <si>
    <t>Davi Amorim      (Portaria nº 045/2019)</t>
  </si>
  <si>
    <t>Em: 08/07/2019                         Edição: 129</t>
  </si>
  <si>
    <t>Em: 10.05.2019                        Edição: 089</t>
  </si>
  <si>
    <t>Cláudio Rocha         (Portaria nº 478/2018)</t>
  </si>
  <si>
    <t>Em: 30/08/2018  Edição: 168</t>
  </si>
  <si>
    <t>Zenilde Batista     (Portaria nº 612/2018)</t>
  </si>
  <si>
    <t>Em: 05/09/2018   Edição: 172</t>
  </si>
  <si>
    <t>Wilmar Marques         (Portaria nº 555/2018</t>
  </si>
  <si>
    <t>Em: 05/10/2018   Edição: 193</t>
  </si>
  <si>
    <t>Davi Amorim             (Portaria nº 606/2018)</t>
  </si>
  <si>
    <t>Em: 06/11/2018  Edição: 213</t>
  </si>
  <si>
    <t>Zenilde Batista (contrato)</t>
  </si>
  <si>
    <t>Em: 22/07/2019                       Edição: 139</t>
  </si>
  <si>
    <t>Cláudio Rocha      (Portaria nº 605/2018)</t>
  </si>
  <si>
    <t>Wilmar Marques (Contrato)</t>
  </si>
  <si>
    <t>Em: 05/10/2018   Edição: 194</t>
  </si>
  <si>
    <t>Cirilo  Soares     (Portaria nº995/2019)</t>
  </si>
  <si>
    <t>Em: 18/07/2019                      Edição: 137</t>
  </si>
  <si>
    <t>Joana Angelica Lima (Contrato)</t>
  </si>
  <si>
    <t>Em 09/08/2019     Edição: 153</t>
  </si>
  <si>
    <t>Wilmar Marques  (Portaria nº 991/2019)</t>
  </si>
  <si>
    <t>Em: 19/07/2019                         Edição:138</t>
  </si>
  <si>
    <t>Wilmar Marques  (Portaria nº 992/2019)</t>
  </si>
  <si>
    <t>Em: 22/07/2019                         Edição: 139</t>
  </si>
  <si>
    <t>Wilmar Marques  (Portaria nº 993/2019)</t>
  </si>
  <si>
    <t>Zenilde Batista          (Portaria nº 135/2019)</t>
  </si>
  <si>
    <t>Em: 11/01/2019   Edição: 09</t>
  </si>
  <si>
    <t>Adirah Queiroz      (Portaria nº 1.165/2019</t>
  </si>
  <si>
    <t>Em: 24/10/2019  Edição: 207</t>
  </si>
  <si>
    <t xml:space="preserve">Icléa Cassimiro            (Portaria nº 1043/2019)  </t>
  </si>
  <si>
    <t>EM: 04/10/2019         Edição: 193</t>
  </si>
  <si>
    <t>Zenilde Batista          (Portaria nº 187/2019)</t>
  </si>
  <si>
    <t>Em: 06/06/2019  Edição: 108</t>
  </si>
  <si>
    <t xml:space="preserve">Adirah Queiroz      </t>
  </si>
  <si>
    <t>056/17</t>
  </si>
  <si>
    <t>084/17</t>
  </si>
  <si>
    <t>Link dados - Guanambi</t>
  </si>
  <si>
    <t>Boleto Bancário</t>
  </si>
  <si>
    <t>Em: 04/10/2019  Edição: 193</t>
  </si>
  <si>
    <t>Rescisão antecipada  em  30/04/2020 - Publicado no D.O.U. em  07/05/2020, Edição 86</t>
  </si>
  <si>
    <t>Em: 10/06/2019    Edição: 110</t>
  </si>
  <si>
    <t>Em: 06/04/2020    Edição: 66</t>
  </si>
  <si>
    <t>Em: 15/04/2020    Edição: 72</t>
  </si>
  <si>
    <t>Em: 13/05/2020    Edição: 90</t>
  </si>
  <si>
    <t>Em: 20/05/2020    Edição: 95</t>
  </si>
  <si>
    <t>Em: 15/05/2020    Edição: 92</t>
  </si>
  <si>
    <t>Em: 04/05/2020    Edição: 83</t>
  </si>
  <si>
    <t>-</t>
  </si>
  <si>
    <t>Em: 04/09/2019   Edição: 171</t>
  </si>
  <si>
    <t>Em: 25/11/2019   Edição: 227</t>
  </si>
  <si>
    <t>Em: 15/01/2020                        Edição: 010</t>
  </si>
  <si>
    <t>Em: 20/12/2019  Edição: 246</t>
  </si>
  <si>
    <t>Em: 12/12/2019    Edição: 240</t>
  </si>
  <si>
    <t>Em: 25/11/2019                       Edição: 227</t>
  </si>
  <si>
    <t>Em: 04/11/2019  Edição: 213</t>
  </si>
  <si>
    <t>Em: 25/09/2019          Edição: 186</t>
  </si>
  <si>
    <t>Em: 19/09/2019    Edição: 182</t>
  </si>
  <si>
    <t>Em:  04/10/2019                     Edição: 193</t>
  </si>
  <si>
    <t>Em: 29/08/2019   Edição: 137</t>
  </si>
  <si>
    <t>Em: 22/08/2019  Edição: 162</t>
  </si>
  <si>
    <t>Em: 23/07/2019                         Edição: 140</t>
  </si>
  <si>
    <t>Em: 05/07/2019    Edição: 128</t>
  </si>
  <si>
    <t xml:space="preserve">Em: 15/04/2020    Edição: 72             RETIFICAÇÃO               Em: 24/04/2020    Edição: 78 </t>
  </si>
  <si>
    <t>Em: 16/03/2020                        Edição: 051</t>
  </si>
  <si>
    <t>Em: 20/12/2019                        Edição: 246</t>
  </si>
  <si>
    <t>Em: 10/01/2020                        Edição: 007</t>
  </si>
  <si>
    <t>Em: 24/01/2020                        Edição: 017</t>
  </si>
  <si>
    <t>414/2019        SRP 001/2019</t>
  </si>
  <si>
    <t>MOVMOBILE INDÚSTRIA E COMÉRCIO DE
MÓVEIS LTDA</t>
  </si>
  <si>
    <t>Cadeira secretária giratória com
braços reguláveis na cor azul,
impermeável.</t>
  </si>
  <si>
    <t>Em: 15/01/2020  Edição: 010</t>
  </si>
  <si>
    <t>Em:  20/03/2020                     Edição: 055</t>
  </si>
  <si>
    <t>Rescisão antecipada  em  02/01/2020 - Publicado no D.O.U. em  16/03/2020, Edição 51</t>
  </si>
  <si>
    <t>Rescisão antecipada  em  18/02/2020 - Publicado no D.O.U. em  16/03/2020, Edição 51</t>
  </si>
  <si>
    <t>Aluguel Subseção de Paulo Afonso</t>
  </si>
  <si>
    <t>Aluguel Subseção de Alagoinhas</t>
  </si>
  <si>
    <t>VALDECI ESTRELA CARNEIRO</t>
  </si>
  <si>
    <t>041/2017</t>
  </si>
  <si>
    <t>073/2017</t>
  </si>
  <si>
    <t>00120/19</t>
  </si>
  <si>
    <t>321/2018</t>
  </si>
  <si>
    <t>Em: 22/08/2019                         Edição: 162</t>
  </si>
  <si>
    <t>Em: 05/03/2020                        Edição: 044</t>
  </si>
  <si>
    <t>Em: 10/02/2020    Edição: 028</t>
  </si>
  <si>
    <t>Em: 20/03/2020    Edição: 055</t>
  </si>
  <si>
    <t>Em: 22/06/2020    Edição: 117</t>
  </si>
  <si>
    <t>Encaminhado e-mail para o Fiscal do Contrato</t>
  </si>
  <si>
    <t>Indicativo de encerramento</t>
  </si>
  <si>
    <t>Enviado e-mail para Aialla, em 14.05.2020, informando a necessidade de avaliar a solictação de aditivo ou nova licitação. Em 20.05.2020 o DEADM solicitou abertura de processo para nova licitação</t>
  </si>
  <si>
    <t>FAMAHA - COMÉRCIO DE
MATERIAL DE INFORMÁTICA LTDA</t>
  </si>
  <si>
    <t>Fornecimento de
suprimentos de informática</t>
  </si>
  <si>
    <t>034/2019</t>
  </si>
  <si>
    <t>355/2019</t>
  </si>
  <si>
    <t>Em: 04/12/2019   Edição: 234</t>
  </si>
  <si>
    <t>PRONTO EVENTOS TECNOLOGIA E INTEGRAÇÃO EIRELI</t>
  </si>
  <si>
    <t>Em: 10/05/2019  Edição: 089</t>
  </si>
  <si>
    <t>Prestação de
serviços de apoio logístico em eventos, compreendendo o planejamento, a organização, a
promoção e a execução dos eventos - Semana da Enfermagem - Capital (Lote II - Local: Feira de Santana, Eunápolis, Juazeiro, Vitória da Conquista e Alagoinhas )</t>
  </si>
  <si>
    <t>Prestação de
serviços de apoio logístico em eventos, compreendendo o planejamento, a organização, a
promoção e a execução dos eventos - Semana da Enfermagem - Capital (Lote I - Local: Salvador )</t>
  </si>
  <si>
    <t>009/2019</t>
  </si>
  <si>
    <t>CENTRAL DE EVENTOS HOTEIS E TURISMO DA BAHIA LTDA-EPP</t>
  </si>
  <si>
    <t>Em: 22/07/2019  Edição: 139</t>
  </si>
  <si>
    <t>Prestação de
serviços de apoio logístico em eventos, compreendendo a disponibilização de auditório, estrutura de alimentação, ornamentação, estacionamento e área para stande promocional - EBATE</t>
  </si>
  <si>
    <t>037/2019</t>
  </si>
  <si>
    <t>Acompanhamento e fiscalização dos reparos gerais na sede anexa (rua General Labatut, n.05),  Subseção de Feira de Santana e Vitória da Conquista</t>
  </si>
  <si>
    <t>PUBLICAÇÃO NO D.O.U.  - ATUALIZADA</t>
  </si>
  <si>
    <t>Evento - Capacitar para ficar Legal em Feira de Santana e Eunápolis</t>
  </si>
  <si>
    <t>Icléa Cassimiro, Marcos Félix e Joana Angélica              (Portaria nº 1341/2019)</t>
  </si>
  <si>
    <t>Juliana Souza</t>
  </si>
  <si>
    <t>Saulo Novaes</t>
  </si>
  <si>
    <t>Em: 07/05/2020                       Edição: 086</t>
  </si>
  <si>
    <t>Em: 06/07/2020    Edição: 127</t>
  </si>
  <si>
    <t>Em: 07/07/2020    Edição: 128</t>
  </si>
  <si>
    <t>010/2020</t>
  </si>
  <si>
    <t>011/2020</t>
  </si>
  <si>
    <t>012/2020</t>
  </si>
  <si>
    <t>LOTE I - ARP - PE 010/2020</t>
  </si>
  <si>
    <t>LOTE II - ARP - PE 010/2020</t>
  </si>
  <si>
    <t>076/2020</t>
  </si>
  <si>
    <t>Seguro veicular para os 02(dois) veículos novos marca/modelo Nissan Frontier</t>
  </si>
  <si>
    <t>PORTO SEGURO COMPANHIA DE SEGUROS GERAIS</t>
  </si>
  <si>
    <t>MAPFRE
SEGUROS GERAIS S.A.</t>
  </si>
  <si>
    <t>Seguro veicular para os 05(cinco) veículos novos marca/modelo Renault Duster</t>
  </si>
  <si>
    <t>INFOTV COMUNICAÇÕES  LTDA</t>
  </si>
  <si>
    <t>008/2020</t>
  </si>
  <si>
    <t>Suporte Técnico
remoto</t>
  </si>
  <si>
    <t>Enviado e-mail para fiscal do contrato, em 08.07.2020, informando a necessidade de avaliar a solictação de aditivo ou nova licitação. No mesmo dia Davi informou que solicitará aditivo.</t>
  </si>
  <si>
    <t>Enviado e-mail para fiscal do contrato, em 19.03.2020, informando a necessidade de avaliar a solictação de aditivo ou nova licitação.                         Em 15.06.2020 Zenilde solicitou abertura de PA para nova contratação.</t>
  </si>
  <si>
    <t>Enviado e-mail, em 19.03.2020, informando a necessidade de avaliar a solictação de aditivo ou nova licitação.                                             Em 24.04.2020, Davi informou que não haverá aditivo. (nova contratação)</t>
  </si>
  <si>
    <t>Em 08.06.2020 iniciada tramitação de nova contratação.</t>
  </si>
  <si>
    <t xml:space="preserve">Icléa Cassimiro            (Portaria nº 268/2020)  </t>
  </si>
  <si>
    <t>Davi Amorim         (Portaria nº 267/2020)</t>
  </si>
  <si>
    <t xml:space="preserve">Wilmar Marques           (Portaria nº 269/2020)  </t>
  </si>
  <si>
    <t xml:space="preserve">Wilmar Marques   (Portaria nº 278/2020)  </t>
  </si>
  <si>
    <t xml:space="preserve">Wilmar Marques   (Portaria nº 279/2020)  </t>
  </si>
  <si>
    <t xml:space="preserve">Juliana Souza            (Portaria nº 280/2020)  </t>
  </si>
  <si>
    <t xml:space="preserve">Juliana Souza    (Portaria nº 280/2020)  </t>
  </si>
  <si>
    <t>Em: 14/07/2020   Edição: 133</t>
  </si>
  <si>
    <t>Em: 02/07/2020   Edição: 125</t>
  </si>
  <si>
    <t>Lúcia Farias</t>
  </si>
  <si>
    <t xml:space="preserve">Icléa Cassimiro            </t>
  </si>
  <si>
    <t>CPL compartilhou informação de que os eventos já foram realizados e não há indicativo de prorrogação do contrato</t>
  </si>
  <si>
    <t>Solicitar informações à CPL</t>
  </si>
  <si>
    <t>WEBFOCO TELECOMUNICAÇÕES LTDA - EPP</t>
  </si>
  <si>
    <t>LOTE IV - ARP 001/2019 PE 030/2019</t>
  </si>
  <si>
    <t>LOTE III - ARP 001/2019 PE 030/2019</t>
  </si>
  <si>
    <t>014/2020</t>
  </si>
  <si>
    <t>069/2020</t>
  </si>
  <si>
    <t>Link dedicado para a Sede Anexa, subseções de Vitória da Conquista, Barreiras, Itabuna, Juazeiro e Teixeira de Freitas</t>
  </si>
  <si>
    <t>015/2020</t>
  </si>
  <si>
    <t>LOTE II, III, IV, V, VI e VII - ARP -  PE 011/2020</t>
  </si>
  <si>
    <t>LOTE I - ARP -  PE 011/2020</t>
  </si>
  <si>
    <t>FSF TECNOLOGIA S.A</t>
  </si>
  <si>
    <t>Serviços de acesso à internet, por meio de link dedicado de 60 Mbps para a Sede Principal do Coren-BA. Intslação</t>
  </si>
  <si>
    <t>016/2020</t>
  </si>
  <si>
    <t>LOTE I e II - ARP -  PE 018/2020</t>
  </si>
  <si>
    <t>ENTEL COMÉRCIO E SERVIÇOS LTDA</t>
  </si>
  <si>
    <t>serviço de outsourcing de impressão de digitalização para Sede Regional, Sede anexa e Subseções do Coren-Ba - (LOTE I -Impressoras) e (LOTE II - Scanner`s )</t>
  </si>
  <si>
    <t>013/2020</t>
  </si>
  <si>
    <t>VAL PNEUS COMERCIO PNEUMATICOS
EIRELI</t>
  </si>
  <si>
    <t>LOTE I e II - ARP - PE 015/2020</t>
  </si>
  <si>
    <t>083/2020</t>
  </si>
  <si>
    <t xml:space="preserve">Emissor de Senhas -
Marca Própria - Qtde 09
</t>
  </si>
  <si>
    <t xml:space="preserve">Terminal de avaliação de
atendimento - Marca Própria -
Modelo Opiniometro - Qtde 30
</t>
  </si>
  <si>
    <t>Implantação da Solução - Qtde 08</t>
  </si>
  <si>
    <t>FILAH SOLUÇÕES INTEGRADAS PARA GESTÃO DE ATENDIMENTO LTDA - EPP</t>
  </si>
  <si>
    <t xml:space="preserve">Software de Gestão
do Atendimento -
Marca Própria (Licença
Permanente) Qtde 08
</t>
  </si>
  <si>
    <t>Software de Mural
Digital (Licença
Permanente) Qtde 12</t>
  </si>
  <si>
    <t>Set Top Box - Qtde 12</t>
  </si>
  <si>
    <t>Implantação da
Solução - Qtde 12</t>
  </si>
  <si>
    <t>TJC IMPORTADORA LTDA - ME</t>
  </si>
  <si>
    <t xml:space="preserve">Smart TV AOC 32' AOC 32S5295 LED 2USB 3 HDMI WIFI - Qtde 13
</t>
  </si>
  <si>
    <t>Smart TV AOC 43' AOC 43S5295 LED FUL HD 2USB 3 HDMI WIFI - Qtde 06</t>
  </si>
  <si>
    <t>Suporte Técnico remoto - Qtde 12</t>
  </si>
  <si>
    <t>LOTE 1 - ITEM 1 A 21 - ARP 01/2020 - PE 03/2019</t>
  </si>
  <si>
    <t>ARP 001/2019              PE 28/219</t>
  </si>
  <si>
    <t>Em: 02/04/2020    Edição: 064</t>
  </si>
  <si>
    <t>Em: 23/12/2019    Edição: 247</t>
  </si>
  <si>
    <t>Em: 22/08/2019    Edição: 162</t>
  </si>
  <si>
    <t>Sophia Sampaio</t>
  </si>
  <si>
    <t>LOTE I - ITEM 3 - ARP 01 - PE 038/2019</t>
  </si>
  <si>
    <t>LOTE II - ITEM 1 - ARP 02 - PE 038/2019</t>
  </si>
  <si>
    <t>LOTE II - ITEM 2 - ARP 02 - PE 038/2019</t>
  </si>
  <si>
    <t>LOTE II - ITEM 3 - ARP 02 - PE 038/2019</t>
  </si>
  <si>
    <t>LOTE II - ITEM 4 - ARP 02 - PE 038/2019</t>
  </si>
  <si>
    <t>LOTE III - ITEM 1 - ARP 03 - PE 038/2019</t>
  </si>
  <si>
    <t>LOTE III - ITEM 2 - ARP 03 - PE 038/2019</t>
  </si>
  <si>
    <t>LOTE I - ITEM 1 - ARP 01 - PE 038/2019</t>
  </si>
  <si>
    <t>LOTE I - ITEM 2 - ARP 01 - PE 038/2019</t>
  </si>
  <si>
    <t>LOTE I - ITEM 5 - ARP - PE 038/2019</t>
  </si>
  <si>
    <t>085/2017</t>
  </si>
  <si>
    <t>059/2017</t>
  </si>
  <si>
    <t>Comercial de Combustível e Transportadoras OÄSIS Ltda</t>
  </si>
  <si>
    <t>413/2019</t>
  </si>
  <si>
    <t xml:space="preserve">Em: 10/07/2020    Edição: 131             RETIFICAÇÃO               Em: 13/07/2020    Edição: 132 </t>
  </si>
  <si>
    <t>Aditivo em Tramitação</t>
  </si>
  <si>
    <t xml:space="preserve">Indicativo de nova licitação </t>
  </si>
  <si>
    <t>Contrato que atingiu o  limite de 60 meses de contratação</t>
  </si>
  <si>
    <t>Pendente informações complementares</t>
  </si>
  <si>
    <t>017/2020</t>
  </si>
  <si>
    <t>091/2020</t>
  </si>
  <si>
    <t>DISP. 015/2020</t>
  </si>
  <si>
    <t>Locação de Sala Comercial para sediar a subseção de Juazeiro</t>
  </si>
  <si>
    <t>ATA REGISTRO PREÇOS - DIPENSA - INEXIGIBILIDADE</t>
  </si>
  <si>
    <t>3º Aditivo (sendo 2 de valor e  alterações no regime de execução, 1 alterações no regime de execução)</t>
  </si>
  <si>
    <t>Em: 08/09/2020    Edição: 172</t>
  </si>
  <si>
    <t>Contrato assinado dia 20/12/2019 - Início da vigência do contrato a partir da ordem de serviçco (31/01/2020).                                   Enviado e-mail para fiscal do contrato, em 16.06.2020, informando a necessidade de avaliar a solictação de aditivo ou nova licitação.  Reiterado em 28/09/2020. Na mesma data Odilon informou que não há necessidade de aditivo.</t>
  </si>
  <si>
    <t xml:space="preserve">Enviado e-mail para o fiscal do contrato, em 05.10.2020, informando a necessidade de avaliar a solictação de aditivo ou nova licitação. </t>
  </si>
  <si>
    <t>Enviado e-mail para a fiscal do contrato, em 15.09.2020, informando a necessidade de avaliar a solictação de aditivo ou nova licitação. No mesmo dia Wilmar Marques informou que não há ncessidade de prorrogação de prazo.</t>
  </si>
  <si>
    <t>Fornecimento, instalação e locação de câmeras, alarmes, sensores e serviço de monitoramento</t>
  </si>
  <si>
    <t xml:space="preserve">Enviado e-mail para a fiscal do contrato, em 15.09.2020, informando a necessidade de avaliar a solictação de aditivo ou nova licitação. </t>
  </si>
  <si>
    <t xml:space="preserve">Enviado e-mail para os fiscais do contrato, em 15.09.2020, informando a necessidade de avaliar a solictação de aditivo ou nova licitação. </t>
  </si>
  <si>
    <t xml:space="preserve">Enviado e-mail para o fiscal do contrato, em 15.09.2020, informando a necessidade de avaliar a solictação de aditivo ou nova licitação. </t>
  </si>
  <si>
    <t xml:space="preserve">Enviado e-mail para o fiscal do contrato, em 17.09.2020, informando a necessidade de avaliar a solictação de aditivo ou nova licitação. </t>
  </si>
  <si>
    <t>Enviado e-mail para o fiscal do contrato, em 17.09.2020, informando a necessidade de avaliar a solictação de aditivo ou nova licitação. No mesmo dia Icléa infomou que não haverá aditivo, pois fez nova licitação.</t>
  </si>
  <si>
    <t>Enviado e-mail para o fiscal do contrato, em 17.09.2020, informando a necessidade de avaliar a solictação de aditivo ou nova licitação. No mesmo dia Icléa infomou que não haverá aditivo.</t>
  </si>
  <si>
    <t>Serviço de manutenção preventiva mensal, preditiva e corretiva, sem
fornecimento de peças, de elevador e plataforma elevatória</t>
  </si>
  <si>
    <t>Enviado e-mail para o fiscal do contrato, em 17.09.2020, informando a necessidade de avaliar a solictação de aditivo ou nova licitação. No mesmo dia Icléa Informou que fará o aditivo.</t>
  </si>
  <si>
    <t xml:space="preserve">Terceirização de telefonia, recepção e limpeza </t>
  </si>
  <si>
    <t>6º Aditivo</t>
  </si>
  <si>
    <t>Em: 28/08/2020    Edição: 166</t>
  </si>
  <si>
    <t>Enviado e-mail para o fiscal do contrato, em 15.06.2020, informando a necessidade de avaliar a solictação de aditivo ou nova licitação.  E-mail reiterado em 17.09.2020.</t>
  </si>
  <si>
    <t>DATA PRINT INFORMÁTICA (LFN Informática)</t>
  </si>
  <si>
    <t>Em: 21/07/2020  Edição: 138</t>
  </si>
  <si>
    <t>Em: 14/09/2020    Edição: 176</t>
  </si>
  <si>
    <t>Em: 14/09/2020    Edição: 176     RETIFICAÇÃO                   Em: 18/09/2020   Edição: 180</t>
  </si>
  <si>
    <t>Aditivo</t>
  </si>
  <si>
    <t>EM: 28/09/2020         Edição: 186</t>
  </si>
  <si>
    <t>456/2019</t>
  </si>
  <si>
    <t>DIGA TECNOLOGIA EM
ATENDIMENTO LTDA (INFOTV COMUNICAÇÕES  LTDA)</t>
  </si>
  <si>
    <t>Portaria nº 404/2020  Sophia Sampaio e Roberto Seixas</t>
  </si>
  <si>
    <t>Em: 18/09/2020   Edição: 180</t>
  </si>
  <si>
    <t xml:space="preserve">Fornecimento de equipamentos de ar condicionado, novos e sem uso, incluindo instalação,
para a subseção de Feira de Santana </t>
  </si>
  <si>
    <t>Icléa Cassimiro   (Portaria nº 342/2020)</t>
  </si>
  <si>
    <t>Em: 13/07/2020    Edição: 132</t>
  </si>
  <si>
    <t>Davi Amorim                  (Portaria nº 352/2020)</t>
  </si>
  <si>
    <t>Em: 20/08/2020    Edição: 160</t>
  </si>
  <si>
    <t>Marcos Félix                 (Portaria nº 354/2020)</t>
  </si>
  <si>
    <t>075/2020</t>
  </si>
  <si>
    <t>Prestação de Serviços relativos à emissão e administração de cartão de pagamento para utilização pelo CONSELHO REGIONAL DE
ENFERMAGEM DA BAHIA, em saques e como meio de pagamento nas suas aquisições de
bens e serviços.</t>
  </si>
  <si>
    <t>Prazo estipulada para fatura do cartão</t>
  </si>
  <si>
    <t>Pendente de manifestação da PROGER</t>
  </si>
  <si>
    <t>019/2020</t>
  </si>
  <si>
    <t>039/2020</t>
  </si>
  <si>
    <t>LOTE VII, VIII, IX, X E XI - ARP - PE 019/2020</t>
  </si>
  <si>
    <t>H.G.C TAVEIRA COMÉRCIO DE MÓVEIS EIRELI - EPP</t>
  </si>
  <si>
    <t>Fornecimento e montagem de móveis para a Sede e subseções do COREN-BA localizadas nas cidades de Feira de Santana/BA, Barreiras, Juazeiro, Teixeira de Freitas e Itabuna</t>
  </si>
  <si>
    <t>Portaria nº 403/2020 Aialla Matos                   Odilon Rocha e                   Cely Miranda</t>
  </si>
  <si>
    <t>Em: 24/08/2020    Edição: 164</t>
  </si>
  <si>
    <t>Marcos Félix                 (Portaria nº 351/2020)</t>
  </si>
  <si>
    <t>018/2020</t>
  </si>
  <si>
    <t>112/2020</t>
  </si>
  <si>
    <t>AX4B SISTEMAS DE INFORMÁTICA LTDA</t>
  </si>
  <si>
    <t>Licenças de acesso para uso de solução integrada de colaboração e comunicação corporativa, em ambiente de nuvem, na modalidade de software como serviço continuado, incluindo suporte técnico remoto, migração de dados e treinamento para administração da solução, bem como, hospedagem de Domínio</t>
  </si>
  <si>
    <t xml:space="preserve">Davi Amorim                  (Portaria nº 353/2020) </t>
  </si>
  <si>
    <t>EM: 08/09/2020         Edição: 172</t>
  </si>
  <si>
    <t>Em: 04/08/2020   Edição: 148</t>
  </si>
  <si>
    <r>
      <t xml:space="preserve">Joana Lima e Gabriel Friederick           (Portaria nº 405/2020) </t>
    </r>
    <r>
      <rPr>
        <strike/>
        <sz val="11"/>
        <color theme="1"/>
        <rFont val="Calibri"/>
        <family val="2"/>
        <scheme val="minor"/>
      </rPr>
      <t>Elisangela Santana (Portaria nº 182/2019)</t>
    </r>
  </si>
  <si>
    <r>
      <t xml:space="preserve">Celly Miranda            (Portaria nº 344/2020) </t>
    </r>
    <r>
      <rPr>
        <strike/>
        <sz val="11"/>
        <color theme="1"/>
        <rFont val="Calibri"/>
        <family val="2"/>
        <scheme val="minor"/>
      </rPr>
      <t xml:space="preserve">(Portaria nº 258/2020)  </t>
    </r>
  </si>
  <si>
    <t>Flávio Roberto Pereira Jatobá II</t>
  </si>
  <si>
    <t>Odilon da Rocha           (Portaria nº 343/2020)</t>
  </si>
  <si>
    <t>092/2020</t>
  </si>
  <si>
    <t>ARP 001/2020 PE 020/2020</t>
  </si>
  <si>
    <t>GRAFICA DO PRETO</t>
  </si>
  <si>
    <t>TOTEM ALCOOL GEL</t>
  </si>
  <si>
    <t>111/2020</t>
  </si>
  <si>
    <t>ARP 001/2020 DISPENSA 014/2020</t>
  </si>
  <si>
    <t>LABCHECAP</t>
  </si>
  <si>
    <t>Serviço de realização de exames COVID-19 - (Salvador e Feira de Santana) - RT-PCR</t>
  </si>
  <si>
    <t>Zenilde Batista</t>
  </si>
  <si>
    <t>Em: 12/08/2020    Edição: 154</t>
  </si>
  <si>
    <t>Serviço de realização de exames COVID-19 - (Salvador e Feira de Santana) - SOROLOGIA</t>
  </si>
  <si>
    <t>041/2020</t>
  </si>
  <si>
    <t>ARP001/2020 PE002/2020</t>
  </si>
  <si>
    <t>VAL PNEUS COMERCIO PNEUMATICOS EIRELI</t>
  </si>
  <si>
    <t>Fornecimento de Eletrodomésticos</t>
  </si>
  <si>
    <t>124/2020</t>
  </si>
  <si>
    <t>ARP 001/2020    DISP 021/2020</t>
  </si>
  <si>
    <t>LIMA &amp; BONFIM LTDA</t>
  </si>
  <si>
    <t>Serviço de realização de exames COVID-19 - (Vitória da Conquista) - RT-PCR                                              Serviço de realização de exames COVID-19 - (Vitória da Conquista) - SOROLOGIA</t>
  </si>
  <si>
    <t>052/2020</t>
  </si>
  <si>
    <t>ARP 001/2020     PE 005/2020</t>
  </si>
  <si>
    <t>COFS Comércio Varejista e Atacadista</t>
  </si>
  <si>
    <t>Material de Expediente ( Lotes I, II, IV, V, VI e VII)</t>
  </si>
  <si>
    <t>Pendente informações - Dados com  a CPL</t>
  </si>
  <si>
    <t>1º Aditivo (alteração na razão social)</t>
  </si>
  <si>
    <t>Em: 06/10/2020 Edição: 192</t>
  </si>
  <si>
    <t>Enviado e-mail para o fiscal do contrato, em 05.10.2020, informando a necessidade de avaliar a solictação de aditivo ou nova licitação. Departamento Finnaceiro informou que fará nova contratação.</t>
  </si>
  <si>
    <t>Enviado e-mail para o fiscal do contrato, em 05.10.2020, informando a necessidade de avaliar a solictação de aditivo ou nova licitação. Zenilde informou que fará aditivo de prazo para a manutenção do equipamento.</t>
  </si>
  <si>
    <t>Enviado e-mail para o fiscal do contrato, em 05.10.2020, informando a necessidade de avaliar a solictação de aditivo ou nova licitação. Zenilde pontuo que fará aditivo de prazo.</t>
  </si>
  <si>
    <t>Rescisão antecipada de contrato em 28/09/2020</t>
  </si>
  <si>
    <t>Em: 06/10/2020                        Edição: 192</t>
  </si>
  <si>
    <t>ATUALIZADO EM 08/10/2020</t>
  </si>
  <si>
    <t>Solicitar à CPL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</si>
</sst>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2" borderId="0" xfId="0" applyFont="1" applyFill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/>
    <xf numFmtId="0" fontId="0" fillId="2" borderId="0" xfId="0" applyFill="1"/>
    <xf numFmtId="44" fontId="0" fillId="2" borderId="0" xfId="1" applyFont="1" applyFill="1" applyBorder="1" applyAlignment="1">
      <alignment horizontal="center" vertical="center"/>
    </xf>
    <xf numFmtId="0" fontId="0" fillId="0" borderId="0" xfId="0" applyFont="1"/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1" fontId="0" fillId="0" borderId="0" xfId="0" applyNumberFormat="1"/>
    <xf numFmtId="0" fontId="2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" fontId="0" fillId="2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" fontId="0" fillId="2" borderId="1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4" fontId="0" fillId="2" borderId="1" xfId="1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17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14" fontId="0" fillId="2" borderId="0" xfId="0" applyNumberFormat="1" applyFont="1" applyFill="1" applyBorder="1" applyAlignment="1">
      <alignment horizontal="center" vertical="center" wrapText="1"/>
    </xf>
    <xf numFmtId="14" fontId="0" fillId="2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14" fontId="0" fillId="2" borderId="0" xfId="1" applyNumberFormat="1" applyFont="1" applyFill="1" applyBorder="1" applyAlignment="1">
      <alignment horizontal="center" vertical="center"/>
    </xf>
    <xf numFmtId="44" fontId="0" fillId="2" borderId="0" xfId="1" applyFont="1" applyFill="1" applyBorder="1" applyAlignment="1">
      <alignment horizontal="center" vertical="center" wrapText="1"/>
    </xf>
    <xf numFmtId="49" fontId="0" fillId="2" borderId="1" xfId="2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" xfId="1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4" fontId="0" fillId="2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5" fillId="2" borderId="3" xfId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wrapText="1"/>
    </xf>
    <xf numFmtId="1" fontId="0" fillId="2" borderId="3" xfId="0" applyNumberFormat="1" applyFon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44" fontId="0" fillId="2" borderId="8" xfId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14" fontId="0" fillId="2" borderId="8" xfId="0" applyNumberFormat="1" applyFill="1" applyBorder="1" applyAlignment="1">
      <alignment horizontal="center" vertical="center" wrapText="1"/>
    </xf>
    <xf numFmtId="14" fontId="0" fillId="2" borderId="8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164" fontId="0" fillId="0" borderId="1" xfId="1" applyNumberFormat="1" applyFont="1" applyBorder="1"/>
    <xf numFmtId="0" fontId="0" fillId="0" borderId="1" xfId="0" applyBorder="1"/>
    <xf numFmtId="0" fontId="0" fillId="0" borderId="1" xfId="0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0" fillId="2" borderId="3" xfId="1" applyNumberFormat="1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4" fontId="0" fillId="7" borderId="3" xfId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/>
    </xf>
    <xf numFmtId="0" fontId="0" fillId="10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/>
    </xf>
    <xf numFmtId="0" fontId="0" fillId="8" borderId="1" xfId="0" applyFont="1" applyFill="1" applyBorder="1" applyAlignment="1">
      <alignment horizontal="center"/>
    </xf>
    <xf numFmtId="49" fontId="0" fillId="2" borderId="1" xfId="1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 wrapText="1"/>
    </xf>
    <xf numFmtId="0" fontId="0" fillId="2" borderId="0" xfId="1" applyNumberFormat="1" applyFont="1" applyFill="1" applyBorder="1" applyAlignment="1">
      <alignment horizontal="center" vertical="center"/>
    </xf>
    <xf numFmtId="165" fontId="0" fillId="0" borderId="1" xfId="0" applyNumberFormat="1" applyBorder="1"/>
    <xf numFmtId="165" fontId="0" fillId="0" borderId="1" xfId="0" applyNumberFormat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center" wrapText="1"/>
    </xf>
    <xf numFmtId="44" fontId="0" fillId="11" borderId="1" xfId="1" applyFont="1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/>
    </xf>
    <xf numFmtId="44" fontId="0" fillId="11" borderId="3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6" borderId="1" xfId="1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44" fontId="1" fillId="2" borderId="1" xfId="1" applyFont="1" applyFill="1" applyBorder="1" applyAlignment="1">
      <alignment horizontal="center" vertical="center" wrapText="1"/>
    </xf>
    <xf numFmtId="44" fontId="0" fillId="0" borderId="0" xfId="1" applyFont="1" applyAlignment="1">
      <alignment vertical="center"/>
    </xf>
    <xf numFmtId="44" fontId="8" fillId="0" borderId="1" xfId="1" applyFont="1" applyBorder="1" applyAlignment="1">
      <alignment horizontal="center" vertical="center"/>
    </xf>
    <xf numFmtId="165" fontId="0" fillId="2" borderId="0" xfId="1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 wrapText="1"/>
    </xf>
    <xf numFmtId="165" fontId="0" fillId="2" borderId="2" xfId="1" applyNumberFormat="1" applyFont="1" applyFill="1" applyBorder="1" applyAlignment="1">
      <alignment horizontal="center" vertical="center"/>
    </xf>
    <xf numFmtId="44" fontId="0" fillId="2" borderId="2" xfId="1" applyFont="1" applyFill="1" applyBorder="1" applyAlignment="1">
      <alignment horizontal="center" vertical="center"/>
    </xf>
    <xf numFmtId="44" fontId="0" fillId="9" borderId="3" xfId="1" applyFont="1" applyFill="1" applyBorder="1" applyAlignment="1">
      <alignment horizontal="center" vertical="center" wrapText="1"/>
    </xf>
    <xf numFmtId="0" fontId="0" fillId="12" borderId="1" xfId="0" applyFont="1" applyFill="1" applyBorder="1" applyAlignment="1">
      <alignment horizontal="center" vertical="center" wrapText="1"/>
    </xf>
    <xf numFmtId="0" fontId="0" fillId="12" borderId="1" xfId="0" applyFont="1" applyFill="1" applyBorder="1" applyAlignment="1">
      <alignment horizontal="center" vertical="center"/>
    </xf>
    <xf numFmtId="17" fontId="0" fillId="2" borderId="3" xfId="0" applyNumberFormat="1" applyFont="1" applyFill="1" applyBorder="1" applyAlignment="1">
      <alignment horizontal="center" vertical="center"/>
    </xf>
    <xf numFmtId="44" fontId="9" fillId="2" borderId="1" xfId="1" applyFont="1" applyFill="1" applyBorder="1" applyAlignment="1">
      <alignment horizontal="center" vertical="center" wrapText="1"/>
    </xf>
    <xf numFmtId="14" fontId="0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44" fontId="5" fillId="11" borderId="1" xfId="1" applyFont="1" applyFill="1" applyBorder="1" applyAlignment="1">
      <alignment horizontal="center" vertical="center" wrapText="1"/>
    </xf>
    <xf numFmtId="44" fontId="0" fillId="11" borderId="1" xfId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/>
    </xf>
    <xf numFmtId="44" fontId="0" fillId="9" borderId="1" xfId="1" applyFont="1" applyFill="1" applyBorder="1" applyAlignment="1">
      <alignment horizontal="center" vertical="center"/>
    </xf>
    <xf numFmtId="44" fontId="9" fillId="2" borderId="2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13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0" fontId="5" fillId="14" borderId="2" xfId="0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 vertical="center" wrapText="1"/>
    </xf>
    <xf numFmtId="0" fontId="0" fillId="10" borderId="2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/>
    </xf>
    <xf numFmtId="0" fontId="0" fillId="14" borderId="1" xfId="0" applyFont="1" applyFill="1" applyBorder="1" applyAlignment="1">
      <alignment horizontal="center" vertical="center" wrapText="1"/>
    </xf>
    <xf numFmtId="44" fontId="9" fillId="2" borderId="2" xfId="1" applyFont="1" applyFill="1" applyBorder="1" applyAlignment="1">
      <alignment vertical="center" wrapText="1"/>
    </xf>
    <xf numFmtId="44" fontId="9" fillId="2" borderId="1" xfId="1" applyFont="1" applyFill="1" applyBorder="1" applyAlignment="1">
      <alignment vertical="center" wrapText="1"/>
    </xf>
    <xf numFmtId="0" fontId="0" fillId="12" borderId="2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" xfId="2" builtinId="3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123826</xdr:rowOff>
    </xdr:from>
    <xdr:to>
      <xdr:col>4</xdr:col>
      <xdr:colOff>1047384</xdr:colOff>
      <xdr:row>5</xdr:row>
      <xdr:rowOff>110378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3520899" cy="939052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5419724" y="180975"/>
          <a:ext cx="671512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GESTÃO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114301</xdr:rowOff>
    </xdr:from>
    <xdr:to>
      <xdr:col>4</xdr:col>
      <xdr:colOff>475884</xdr:colOff>
      <xdr:row>5</xdr:row>
      <xdr:rowOff>100853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14301"/>
          <a:ext cx="29493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5524499" y="180975"/>
          <a:ext cx="6819900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GESTÃO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123826</xdr:rowOff>
    </xdr:from>
    <xdr:to>
      <xdr:col>4</xdr:col>
      <xdr:colOff>475884</xdr:colOff>
      <xdr:row>5</xdr:row>
      <xdr:rowOff>110378</xdr:rowOff>
    </xdr:to>
    <xdr:pic>
      <xdr:nvPicPr>
        <xdr:cNvPr id="4" name="Picture 1" descr="F:\COMUNS\Logomarca\Novo_Logo.gif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35208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5" name="Retângulo de cantos arredondados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5524499" y="180975"/>
          <a:ext cx="700087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GESTÃO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95"/>
  <sheetViews>
    <sheetView showGridLines="0" topLeftCell="J85" zoomScaleNormal="100" workbookViewId="0">
      <selection activeCell="O99" sqref="O99"/>
    </sheetView>
  </sheetViews>
  <sheetFormatPr defaultRowHeight="15" x14ac:dyDescent="0.25"/>
  <cols>
    <col min="1" max="1" width="4.42578125" style="6" customWidth="1"/>
    <col min="2" max="2" width="8.85546875" style="6" customWidth="1"/>
    <col min="3" max="3" width="14.140625" style="6" customWidth="1"/>
    <col min="4" max="4" width="12.5703125" style="6" customWidth="1"/>
    <col min="5" max="5" width="16.85546875" style="15" customWidth="1"/>
    <col min="6" max="6" width="27.28515625" customWidth="1"/>
    <col min="7" max="7" width="29.85546875" customWidth="1"/>
    <col min="8" max="8" width="16" customWidth="1"/>
    <col min="9" max="9" width="13.85546875" customWidth="1"/>
    <col min="10" max="10" width="18.42578125" customWidth="1"/>
    <col min="11" max="11" width="13.140625" customWidth="1"/>
    <col min="12" max="12" width="13.85546875" customWidth="1"/>
    <col min="13" max="13" width="16.42578125" style="16" customWidth="1"/>
    <col min="14" max="14" width="15.140625" customWidth="1"/>
    <col min="15" max="15" width="15.85546875" customWidth="1"/>
    <col min="16" max="16" width="20.85546875" customWidth="1"/>
    <col min="17" max="17" width="20" customWidth="1"/>
    <col min="18" max="18" width="26.28515625" customWidth="1"/>
    <col min="19" max="19" width="12.28515625" style="11" bestFit="1" customWidth="1"/>
    <col min="20" max="23" width="9.140625" style="11"/>
  </cols>
  <sheetData>
    <row r="3" spans="1:24" s="2" customFormat="1" ht="15.75" x14ac:dyDescent="0.2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8" spans="1:24" ht="26.25" x14ac:dyDescent="0.25">
      <c r="B8" s="51"/>
      <c r="C8" s="137" t="s">
        <v>344</v>
      </c>
      <c r="D8" s="137"/>
      <c r="E8" s="137"/>
      <c r="F8" s="137"/>
      <c r="G8" s="138"/>
      <c r="H8" s="139" t="s">
        <v>345</v>
      </c>
      <c r="I8" s="140"/>
      <c r="J8" s="140"/>
      <c r="K8" s="141"/>
      <c r="L8" s="142" t="s">
        <v>341</v>
      </c>
      <c r="M8" s="137"/>
      <c r="N8" s="137"/>
      <c r="O8" s="138"/>
      <c r="P8" s="143" t="s">
        <v>350</v>
      </c>
      <c r="Q8" s="143"/>
      <c r="R8" s="143"/>
    </row>
    <row r="9" spans="1:24" s="9" customFormat="1" ht="67.5" customHeight="1" x14ac:dyDescent="0.25">
      <c r="A9" s="6"/>
      <c r="B9" s="7" t="s">
        <v>0</v>
      </c>
      <c r="C9" s="7" t="s">
        <v>1</v>
      </c>
      <c r="D9" s="7" t="s">
        <v>2</v>
      </c>
      <c r="E9" s="19" t="s">
        <v>695</v>
      </c>
      <c r="F9" s="7" t="s">
        <v>3</v>
      </c>
      <c r="G9" s="7" t="s">
        <v>4</v>
      </c>
      <c r="H9" s="19" t="s">
        <v>342</v>
      </c>
      <c r="I9" s="19" t="s">
        <v>343</v>
      </c>
      <c r="J9" s="7" t="s">
        <v>5</v>
      </c>
      <c r="K9" s="8" t="s">
        <v>6</v>
      </c>
      <c r="L9" s="8" t="s">
        <v>7</v>
      </c>
      <c r="M9" s="8" t="s">
        <v>351</v>
      </c>
      <c r="N9" s="17" t="s">
        <v>170</v>
      </c>
      <c r="O9" s="17" t="s">
        <v>346</v>
      </c>
      <c r="P9" s="19" t="s">
        <v>347</v>
      </c>
      <c r="Q9" s="19" t="s">
        <v>597</v>
      </c>
      <c r="R9" s="19" t="s">
        <v>349</v>
      </c>
      <c r="S9" s="10"/>
      <c r="T9" s="10"/>
      <c r="U9" s="10"/>
      <c r="V9" s="10"/>
      <c r="W9" s="10"/>
      <c r="X9" s="10"/>
    </row>
    <row r="10" spans="1:24" ht="120" x14ac:dyDescent="0.25">
      <c r="B10" s="33"/>
      <c r="C10" s="25" t="s">
        <v>307</v>
      </c>
      <c r="D10" s="29" t="s">
        <v>297</v>
      </c>
      <c r="E10" s="29"/>
      <c r="F10" s="112" t="s">
        <v>167</v>
      </c>
      <c r="G10" s="111" t="s">
        <v>168</v>
      </c>
      <c r="H10" s="98">
        <v>148462.54999999999</v>
      </c>
      <c r="I10" s="98">
        <f>70319.55+3099.55</f>
        <v>73419.100000000006</v>
      </c>
      <c r="J10" s="30" t="s">
        <v>62</v>
      </c>
      <c r="K10" s="26" t="s">
        <v>8</v>
      </c>
      <c r="L10" s="27">
        <v>43861</v>
      </c>
      <c r="M10" s="27">
        <v>44135</v>
      </c>
      <c r="N10" s="24" t="s">
        <v>696</v>
      </c>
      <c r="O10" s="53">
        <f>9</f>
        <v>9</v>
      </c>
      <c r="P10" s="100" t="s">
        <v>373</v>
      </c>
      <c r="Q10" s="18" t="s">
        <v>697</v>
      </c>
      <c r="R10" s="54" t="s">
        <v>698</v>
      </c>
    </row>
    <row r="11" spans="1:24" ht="210" x14ac:dyDescent="0.25">
      <c r="B11" s="33"/>
      <c r="C11" s="25" t="s">
        <v>157</v>
      </c>
      <c r="D11" s="29" t="s">
        <v>158</v>
      </c>
      <c r="E11" s="29"/>
      <c r="F11" s="112" t="s">
        <v>39</v>
      </c>
      <c r="G11" s="111" t="s">
        <v>244</v>
      </c>
      <c r="H11" s="98">
        <v>46660</v>
      </c>
      <c r="I11" s="98"/>
      <c r="J11" s="30" t="s">
        <v>62</v>
      </c>
      <c r="K11" s="27" t="s">
        <v>8</v>
      </c>
      <c r="L11" s="27">
        <v>43774</v>
      </c>
      <c r="M11" s="27">
        <v>44139</v>
      </c>
      <c r="N11" s="32" t="s">
        <v>165</v>
      </c>
      <c r="O11" s="53">
        <v>12</v>
      </c>
      <c r="P11" s="100" t="s">
        <v>599</v>
      </c>
      <c r="Q11" s="18" t="s">
        <v>547</v>
      </c>
      <c r="R11" s="24" t="s">
        <v>699</v>
      </c>
    </row>
    <row r="12" spans="1:24" ht="75" x14ac:dyDescent="0.25">
      <c r="B12" s="33"/>
      <c r="C12" s="25" t="s">
        <v>230</v>
      </c>
      <c r="D12" s="34" t="s">
        <v>231</v>
      </c>
      <c r="E12" s="34"/>
      <c r="F12" s="122" t="s">
        <v>232</v>
      </c>
      <c r="G12" s="122" t="s">
        <v>245</v>
      </c>
      <c r="H12" s="98">
        <v>9900</v>
      </c>
      <c r="I12" s="98"/>
      <c r="J12" s="30" t="s">
        <v>62</v>
      </c>
      <c r="K12" s="27" t="s">
        <v>8</v>
      </c>
      <c r="L12" s="27">
        <v>43955</v>
      </c>
      <c r="M12" s="39">
        <v>44139</v>
      </c>
      <c r="N12" s="24" t="s">
        <v>165</v>
      </c>
      <c r="O12" s="54">
        <f>6</f>
        <v>6</v>
      </c>
      <c r="P12" s="100" t="s">
        <v>624</v>
      </c>
      <c r="Q12" s="18" t="s">
        <v>539</v>
      </c>
      <c r="R12" s="24" t="s">
        <v>700</v>
      </c>
    </row>
    <row r="13" spans="1:24" ht="135" x14ac:dyDescent="0.25">
      <c r="B13" s="33"/>
      <c r="C13" s="25" t="s">
        <v>208</v>
      </c>
      <c r="D13" s="25" t="s">
        <v>302</v>
      </c>
      <c r="E13" s="25"/>
      <c r="F13" s="111" t="s">
        <v>209</v>
      </c>
      <c r="G13" s="111" t="s">
        <v>701</v>
      </c>
      <c r="H13" s="98">
        <v>30600</v>
      </c>
      <c r="I13" s="98"/>
      <c r="J13" s="30" t="s">
        <v>62</v>
      </c>
      <c r="K13" s="26" t="s">
        <v>8</v>
      </c>
      <c r="L13" s="27">
        <v>43781</v>
      </c>
      <c r="M13" s="27">
        <v>44147</v>
      </c>
      <c r="N13" s="27" t="s">
        <v>165</v>
      </c>
      <c r="O13" s="52">
        <f>12</f>
        <v>12</v>
      </c>
      <c r="P13" s="101" t="s">
        <v>380</v>
      </c>
      <c r="Q13" s="58" t="s">
        <v>545</v>
      </c>
      <c r="R13" s="24" t="s">
        <v>702</v>
      </c>
    </row>
    <row r="14" spans="1:24" ht="75" x14ac:dyDescent="0.25">
      <c r="B14" s="33"/>
      <c r="C14" s="25" t="s">
        <v>308</v>
      </c>
      <c r="D14" s="29" t="s">
        <v>296</v>
      </c>
      <c r="E14" s="29"/>
      <c r="F14" s="144" t="s">
        <v>166</v>
      </c>
      <c r="G14" s="144" t="s">
        <v>249</v>
      </c>
      <c r="H14" s="98">
        <v>7900</v>
      </c>
      <c r="I14" s="98"/>
      <c r="J14" s="30" t="s">
        <v>62</v>
      </c>
      <c r="K14" s="30" t="s">
        <v>8</v>
      </c>
      <c r="L14" s="27">
        <v>43783</v>
      </c>
      <c r="M14" s="27">
        <v>44149</v>
      </c>
      <c r="N14" s="32" t="s">
        <v>165</v>
      </c>
      <c r="O14" s="53">
        <f>12</f>
        <v>12</v>
      </c>
      <c r="P14" s="100" t="s">
        <v>381</v>
      </c>
      <c r="Q14" s="58" t="s">
        <v>546</v>
      </c>
      <c r="R14" s="24" t="s">
        <v>703</v>
      </c>
    </row>
    <row r="15" spans="1:24" ht="90" x14ac:dyDescent="0.25">
      <c r="B15" s="33"/>
      <c r="C15" s="25" t="s">
        <v>584</v>
      </c>
      <c r="D15" s="29" t="s">
        <v>585</v>
      </c>
      <c r="E15" s="29"/>
      <c r="F15" s="144" t="s">
        <v>582</v>
      </c>
      <c r="G15" s="144" t="s">
        <v>583</v>
      </c>
      <c r="H15" s="98">
        <v>5499.2</v>
      </c>
      <c r="I15" s="98"/>
      <c r="J15" s="30" t="s">
        <v>62</v>
      </c>
      <c r="K15" s="27" t="s">
        <v>8</v>
      </c>
      <c r="L15" s="27">
        <v>43783</v>
      </c>
      <c r="M15" s="27">
        <v>44149</v>
      </c>
      <c r="N15" s="32" t="s">
        <v>165</v>
      </c>
      <c r="O15" s="53">
        <f>12</f>
        <v>12</v>
      </c>
      <c r="P15" s="101" t="s">
        <v>623</v>
      </c>
      <c r="Q15" s="58" t="s">
        <v>586</v>
      </c>
      <c r="R15" s="24" t="s">
        <v>704</v>
      </c>
    </row>
    <row r="16" spans="1:24" ht="75" x14ac:dyDescent="0.25">
      <c r="B16" s="33"/>
      <c r="C16" s="25" t="s">
        <v>595</v>
      </c>
      <c r="D16" s="54" t="s">
        <v>685</v>
      </c>
      <c r="E16" s="25"/>
      <c r="F16" s="144" t="s">
        <v>135</v>
      </c>
      <c r="G16" s="144" t="s">
        <v>594</v>
      </c>
      <c r="H16" s="98">
        <v>37000</v>
      </c>
      <c r="I16" s="98"/>
      <c r="J16" s="30" t="s">
        <v>62</v>
      </c>
      <c r="K16" s="27" t="s">
        <v>8</v>
      </c>
      <c r="L16" s="27">
        <v>43789</v>
      </c>
      <c r="M16" s="27">
        <v>44155</v>
      </c>
      <c r="N16" s="32" t="s">
        <v>165</v>
      </c>
      <c r="O16" s="53">
        <f>12</f>
        <v>12</v>
      </c>
      <c r="P16" s="106" t="s">
        <v>383</v>
      </c>
      <c r="Q16" s="58" t="s">
        <v>593</v>
      </c>
      <c r="R16" s="32"/>
    </row>
    <row r="17" spans="2:18" ht="120" x14ac:dyDescent="0.25">
      <c r="B17" s="33"/>
      <c r="C17" s="25">
        <v>9912292357</v>
      </c>
      <c r="D17" s="25" t="s">
        <v>287</v>
      </c>
      <c r="E17" s="25"/>
      <c r="F17" s="112" t="s">
        <v>23</v>
      </c>
      <c r="G17" s="112" t="s">
        <v>24</v>
      </c>
      <c r="H17" s="98">
        <v>645500</v>
      </c>
      <c r="I17" s="98"/>
      <c r="J17" s="26" t="s">
        <v>25</v>
      </c>
      <c r="K17" s="30" t="s">
        <v>19</v>
      </c>
      <c r="L17" s="27">
        <v>43223</v>
      </c>
      <c r="M17" s="27">
        <v>44168</v>
      </c>
      <c r="N17" s="32" t="s">
        <v>174</v>
      </c>
      <c r="O17" s="53">
        <f>12+12+12+7</f>
        <v>43</v>
      </c>
      <c r="P17" s="105" t="s">
        <v>383</v>
      </c>
      <c r="Q17" s="58" t="s">
        <v>602</v>
      </c>
      <c r="R17" s="24" t="s">
        <v>705</v>
      </c>
    </row>
    <row r="18" spans="2:18" ht="75" x14ac:dyDescent="0.25">
      <c r="B18" s="33"/>
      <c r="C18" s="25" t="s">
        <v>64</v>
      </c>
      <c r="D18" s="29" t="s">
        <v>65</v>
      </c>
      <c r="E18" s="29"/>
      <c r="F18" s="123" t="s">
        <v>66</v>
      </c>
      <c r="G18" s="144" t="s">
        <v>68</v>
      </c>
      <c r="H18" s="98">
        <v>80000</v>
      </c>
      <c r="I18" s="98">
        <v>20000</v>
      </c>
      <c r="J18" s="30" t="s">
        <v>62</v>
      </c>
      <c r="K18" s="27" t="s">
        <v>8</v>
      </c>
      <c r="L18" s="27">
        <v>43441</v>
      </c>
      <c r="M18" s="27">
        <v>44172</v>
      </c>
      <c r="N18" s="32" t="s">
        <v>176</v>
      </c>
      <c r="O18" s="53">
        <f>12+12</f>
        <v>24</v>
      </c>
      <c r="P18" s="106" t="s">
        <v>410</v>
      </c>
      <c r="Q18" s="58" t="s">
        <v>686</v>
      </c>
      <c r="R18" s="24" t="s">
        <v>706</v>
      </c>
    </row>
    <row r="19" spans="2:18" ht="135" x14ac:dyDescent="0.25">
      <c r="B19" s="33"/>
      <c r="C19" s="25" t="s">
        <v>278</v>
      </c>
      <c r="D19" s="25" t="s">
        <v>275</v>
      </c>
      <c r="E19" s="25"/>
      <c r="F19" s="145" t="s">
        <v>17</v>
      </c>
      <c r="G19" s="145" t="s">
        <v>18</v>
      </c>
      <c r="H19" s="98">
        <v>57750</v>
      </c>
      <c r="I19" s="98"/>
      <c r="J19" s="30" t="s">
        <v>62</v>
      </c>
      <c r="K19" s="27" t="s">
        <v>8</v>
      </c>
      <c r="L19" s="27">
        <v>42500</v>
      </c>
      <c r="M19" s="27">
        <v>44175</v>
      </c>
      <c r="N19" s="24" t="s">
        <v>353</v>
      </c>
      <c r="O19" s="53">
        <f>12+12+12+12+7</f>
        <v>55</v>
      </c>
      <c r="P19" s="101" t="s">
        <v>384</v>
      </c>
      <c r="Q19" s="58" t="s">
        <v>539</v>
      </c>
      <c r="R19" s="24" t="s">
        <v>705</v>
      </c>
    </row>
    <row r="20" spans="2:18" ht="75" x14ac:dyDescent="0.25">
      <c r="B20" s="33"/>
      <c r="C20" s="35" t="s">
        <v>315</v>
      </c>
      <c r="D20" s="21" t="s">
        <v>180</v>
      </c>
      <c r="E20" s="29"/>
      <c r="F20" s="155" t="s">
        <v>181</v>
      </c>
      <c r="G20" s="122" t="s">
        <v>258</v>
      </c>
      <c r="H20" s="98">
        <v>78000</v>
      </c>
      <c r="I20" s="98"/>
      <c r="J20" s="30" t="s">
        <v>62</v>
      </c>
      <c r="K20" s="30" t="s">
        <v>8</v>
      </c>
      <c r="L20" s="37">
        <v>43809</v>
      </c>
      <c r="M20" s="37">
        <v>44175</v>
      </c>
      <c r="N20" s="27" t="s">
        <v>165</v>
      </c>
      <c r="O20" s="52">
        <f>12</f>
        <v>12</v>
      </c>
      <c r="P20" s="101" t="s">
        <v>385</v>
      </c>
      <c r="Q20" s="58" t="s">
        <v>545</v>
      </c>
      <c r="R20" s="24" t="s">
        <v>707</v>
      </c>
    </row>
    <row r="21" spans="2:18" ht="120" x14ac:dyDescent="0.25">
      <c r="B21" s="33"/>
      <c r="C21" s="25" t="s">
        <v>310</v>
      </c>
      <c r="D21" s="29" t="s">
        <v>294</v>
      </c>
      <c r="E21" s="29"/>
      <c r="F21" s="123" t="s">
        <v>163</v>
      </c>
      <c r="G21" s="122" t="s">
        <v>164</v>
      </c>
      <c r="H21" s="98">
        <v>8000</v>
      </c>
      <c r="I21" s="98"/>
      <c r="J21" s="30" t="s">
        <v>62</v>
      </c>
      <c r="K21" s="26" t="s">
        <v>8</v>
      </c>
      <c r="L21" s="27">
        <v>43815</v>
      </c>
      <c r="M21" s="27">
        <v>44181</v>
      </c>
      <c r="N21" s="32" t="s">
        <v>165</v>
      </c>
      <c r="O21" s="53">
        <f>12</f>
        <v>12</v>
      </c>
      <c r="P21" s="101" t="s">
        <v>386</v>
      </c>
      <c r="Q21" s="58" t="s">
        <v>544</v>
      </c>
      <c r="R21" s="24" t="s">
        <v>705</v>
      </c>
    </row>
    <row r="22" spans="2:18" ht="75" x14ac:dyDescent="0.25">
      <c r="B22" s="33"/>
      <c r="C22" s="25" t="s">
        <v>27</v>
      </c>
      <c r="D22" s="29" t="s">
        <v>28</v>
      </c>
      <c r="E22" s="29"/>
      <c r="F22" s="145" t="s">
        <v>29</v>
      </c>
      <c r="G22" s="89" t="s">
        <v>708</v>
      </c>
      <c r="H22" s="98">
        <v>9360</v>
      </c>
      <c r="I22" s="98"/>
      <c r="J22" s="30" t="s">
        <v>62</v>
      </c>
      <c r="K22" s="27" t="s">
        <v>8</v>
      </c>
      <c r="L22" s="27">
        <v>43088</v>
      </c>
      <c r="M22" s="27">
        <v>44184</v>
      </c>
      <c r="N22" s="32" t="s">
        <v>176</v>
      </c>
      <c r="O22" s="53">
        <f>12+12+12</f>
        <v>36</v>
      </c>
      <c r="P22" s="101" t="s">
        <v>387</v>
      </c>
      <c r="Q22" s="58" t="s">
        <v>545</v>
      </c>
      <c r="R22" s="24" t="s">
        <v>709</v>
      </c>
    </row>
    <row r="23" spans="2:18" ht="105" x14ac:dyDescent="0.25">
      <c r="B23" s="33"/>
      <c r="C23" s="25" t="s">
        <v>412</v>
      </c>
      <c r="D23" s="29" t="s">
        <v>413</v>
      </c>
      <c r="E23" s="25"/>
      <c r="F23" s="111" t="s">
        <v>414</v>
      </c>
      <c r="G23" s="111" t="s">
        <v>415</v>
      </c>
      <c r="H23" s="98">
        <v>62899.99</v>
      </c>
      <c r="I23" s="98"/>
      <c r="J23" s="30" t="s">
        <v>62</v>
      </c>
      <c r="K23" s="31" t="s">
        <v>8</v>
      </c>
      <c r="L23" s="27">
        <v>43819</v>
      </c>
      <c r="M23" s="27">
        <v>44185</v>
      </c>
      <c r="N23" s="32" t="s">
        <v>165</v>
      </c>
      <c r="O23" s="53">
        <f>12</f>
        <v>12</v>
      </c>
      <c r="P23" s="101" t="s">
        <v>416</v>
      </c>
      <c r="Q23" s="58" t="s">
        <v>543</v>
      </c>
      <c r="R23" s="24" t="s">
        <v>705</v>
      </c>
    </row>
    <row r="24" spans="2:18" ht="75" x14ac:dyDescent="0.25">
      <c r="B24" s="33"/>
      <c r="C24" s="25" t="s">
        <v>303</v>
      </c>
      <c r="D24" s="29" t="s">
        <v>216</v>
      </c>
      <c r="E24" s="29"/>
      <c r="F24" s="112" t="s">
        <v>182</v>
      </c>
      <c r="G24" s="111" t="s">
        <v>336</v>
      </c>
      <c r="H24" s="99">
        <v>293000</v>
      </c>
      <c r="I24" s="98"/>
      <c r="J24" s="30" t="s">
        <v>62</v>
      </c>
      <c r="K24" s="30" t="s">
        <v>8</v>
      </c>
      <c r="L24" s="27">
        <v>43819</v>
      </c>
      <c r="M24" s="27">
        <v>44185</v>
      </c>
      <c r="N24" s="27" t="s">
        <v>165</v>
      </c>
      <c r="O24" s="52">
        <f>12</f>
        <v>12</v>
      </c>
      <c r="P24" s="101" t="s">
        <v>388</v>
      </c>
      <c r="Q24" s="58" t="s">
        <v>543</v>
      </c>
      <c r="R24" s="24" t="s">
        <v>705</v>
      </c>
    </row>
    <row r="25" spans="2:18" ht="75" x14ac:dyDescent="0.25">
      <c r="B25" s="33"/>
      <c r="C25" s="25" t="s">
        <v>303</v>
      </c>
      <c r="D25" s="124" t="s">
        <v>216</v>
      </c>
      <c r="E25" s="29"/>
      <c r="F25" s="112" t="s">
        <v>182</v>
      </c>
      <c r="G25" s="111" t="s">
        <v>334</v>
      </c>
      <c r="H25" s="99">
        <v>36250</v>
      </c>
      <c r="I25" s="98"/>
      <c r="J25" s="30" t="s">
        <v>62</v>
      </c>
      <c r="K25" s="30" t="s">
        <v>8</v>
      </c>
      <c r="L25" s="27">
        <v>43819</v>
      </c>
      <c r="M25" s="27">
        <v>44185</v>
      </c>
      <c r="N25" s="27" t="s">
        <v>165</v>
      </c>
      <c r="O25" s="52">
        <f>12</f>
        <v>12</v>
      </c>
      <c r="P25" s="101" t="s">
        <v>388</v>
      </c>
      <c r="Q25" s="58" t="s">
        <v>543</v>
      </c>
      <c r="R25" s="24" t="s">
        <v>705</v>
      </c>
    </row>
    <row r="26" spans="2:18" ht="75" x14ac:dyDescent="0.25">
      <c r="B26" s="33"/>
      <c r="C26" s="25" t="s">
        <v>303</v>
      </c>
      <c r="D26" s="29" t="s">
        <v>216</v>
      </c>
      <c r="E26" s="29"/>
      <c r="F26" s="112" t="s">
        <v>182</v>
      </c>
      <c r="G26" s="111" t="s">
        <v>335</v>
      </c>
      <c r="H26" s="99">
        <v>54800</v>
      </c>
      <c r="I26" s="98"/>
      <c r="J26" s="30" t="s">
        <v>62</v>
      </c>
      <c r="K26" s="30" t="s">
        <v>8</v>
      </c>
      <c r="L26" s="27">
        <v>43819</v>
      </c>
      <c r="M26" s="27">
        <v>44185</v>
      </c>
      <c r="N26" s="27" t="s">
        <v>165</v>
      </c>
      <c r="O26" s="52">
        <f>12</f>
        <v>12</v>
      </c>
      <c r="P26" s="101" t="s">
        <v>388</v>
      </c>
      <c r="Q26" s="18" t="s">
        <v>543</v>
      </c>
      <c r="R26" s="24" t="s">
        <v>705</v>
      </c>
    </row>
    <row r="27" spans="2:18" ht="75" x14ac:dyDescent="0.25">
      <c r="B27" s="33"/>
      <c r="C27" s="25" t="s">
        <v>324</v>
      </c>
      <c r="D27" s="25" t="s">
        <v>292</v>
      </c>
      <c r="E27" s="25"/>
      <c r="F27" s="112" t="s">
        <v>56</v>
      </c>
      <c r="G27" s="112" t="s">
        <v>57</v>
      </c>
      <c r="H27" s="98">
        <v>115976.88</v>
      </c>
      <c r="I27" s="98"/>
      <c r="J27" s="30" t="s">
        <v>62</v>
      </c>
      <c r="K27" s="27" t="s">
        <v>8</v>
      </c>
      <c r="L27" s="27">
        <v>42552</v>
      </c>
      <c r="M27" s="27">
        <v>44198</v>
      </c>
      <c r="N27" s="32" t="s">
        <v>175</v>
      </c>
      <c r="O27" s="53">
        <f>6+12+12+12+6+6</f>
        <v>54</v>
      </c>
      <c r="P27" s="100" t="s">
        <v>359</v>
      </c>
      <c r="Q27" s="58" t="s">
        <v>603</v>
      </c>
      <c r="R27" s="113" t="s">
        <v>699</v>
      </c>
    </row>
    <row r="28" spans="2:18" ht="75" x14ac:dyDescent="0.25">
      <c r="B28" s="33"/>
      <c r="C28" s="25" t="s">
        <v>309</v>
      </c>
      <c r="D28" s="25" t="s">
        <v>295</v>
      </c>
      <c r="E28" s="25"/>
      <c r="F28" s="112" t="s">
        <v>9</v>
      </c>
      <c r="G28" s="111" t="s">
        <v>10</v>
      </c>
      <c r="H28" s="98">
        <v>267550</v>
      </c>
      <c r="I28" s="98"/>
      <c r="J28" s="30" t="s">
        <v>62</v>
      </c>
      <c r="K28" s="27" t="s">
        <v>8</v>
      </c>
      <c r="L28" s="27">
        <v>43472</v>
      </c>
      <c r="M28" s="27">
        <v>44201</v>
      </c>
      <c r="N28" s="32" t="s">
        <v>176</v>
      </c>
      <c r="O28" s="53">
        <f>12+6+6</f>
        <v>24</v>
      </c>
      <c r="P28" s="101" t="s">
        <v>361</v>
      </c>
      <c r="Q28" s="58" t="s">
        <v>604</v>
      </c>
      <c r="R28" s="125" t="s">
        <v>699</v>
      </c>
    </row>
    <row r="29" spans="2:18" ht="63.75" x14ac:dyDescent="0.25">
      <c r="B29" s="33"/>
      <c r="C29" s="25" t="s">
        <v>48</v>
      </c>
      <c r="D29" s="25" t="s">
        <v>293</v>
      </c>
      <c r="E29" s="25"/>
      <c r="F29" s="112" t="s">
        <v>56</v>
      </c>
      <c r="G29" s="111" t="s">
        <v>710</v>
      </c>
      <c r="H29" s="98">
        <v>206999.52</v>
      </c>
      <c r="I29" s="98"/>
      <c r="J29" s="30" t="s">
        <v>62</v>
      </c>
      <c r="K29" s="27" t="s">
        <v>8</v>
      </c>
      <c r="L29" s="27">
        <v>43286</v>
      </c>
      <c r="M29" s="27">
        <v>44201</v>
      </c>
      <c r="N29" s="32" t="s">
        <v>711</v>
      </c>
      <c r="O29" s="53">
        <f>12+3+1+2+6+6</f>
        <v>30</v>
      </c>
      <c r="P29" s="100" t="s">
        <v>359</v>
      </c>
      <c r="Q29" s="58" t="s">
        <v>712</v>
      </c>
      <c r="R29" s="113" t="s">
        <v>699</v>
      </c>
    </row>
    <row r="30" spans="2:18" ht="75" x14ac:dyDescent="0.25">
      <c r="B30" s="33"/>
      <c r="C30" s="25" t="s">
        <v>326</v>
      </c>
      <c r="D30" s="25" t="s">
        <v>282</v>
      </c>
      <c r="E30" s="25"/>
      <c r="F30" s="151" t="s">
        <v>15</v>
      </c>
      <c r="G30" s="152" t="s">
        <v>16</v>
      </c>
      <c r="H30" s="98">
        <v>12287.7</v>
      </c>
      <c r="I30" s="98"/>
      <c r="J30" s="30" t="s">
        <v>62</v>
      </c>
      <c r="K30" s="27" t="s">
        <v>8</v>
      </c>
      <c r="L30" s="27">
        <v>42373</v>
      </c>
      <c r="M30" s="27">
        <v>44201</v>
      </c>
      <c r="N30" s="24" t="s">
        <v>352</v>
      </c>
      <c r="O30" s="110">
        <f>12+12+12+12+12</f>
        <v>60</v>
      </c>
      <c r="P30" s="100" t="s">
        <v>384</v>
      </c>
      <c r="Q30" s="58" t="s">
        <v>557</v>
      </c>
      <c r="R30" s="113" t="s">
        <v>713</v>
      </c>
    </row>
    <row r="31" spans="2:18" ht="105" x14ac:dyDescent="0.25">
      <c r="B31" s="33"/>
      <c r="C31" s="25" t="s">
        <v>301</v>
      </c>
      <c r="D31" s="29" t="s">
        <v>216</v>
      </c>
      <c r="E31" s="64"/>
      <c r="F31" s="111" t="s">
        <v>191</v>
      </c>
      <c r="G31" s="111" t="s">
        <v>333</v>
      </c>
      <c r="H31" s="99">
        <v>47600</v>
      </c>
      <c r="I31" s="118"/>
      <c r="J31" s="30" t="s">
        <v>62</v>
      </c>
      <c r="K31" s="30" t="s">
        <v>8</v>
      </c>
      <c r="L31" s="31">
        <v>43837</v>
      </c>
      <c r="M31" s="27">
        <v>44203</v>
      </c>
      <c r="N31" s="27" t="s">
        <v>165</v>
      </c>
      <c r="O31" s="52">
        <f>12</f>
        <v>12</v>
      </c>
      <c r="P31" s="100" t="s">
        <v>389</v>
      </c>
      <c r="Q31" s="58" t="s">
        <v>543</v>
      </c>
      <c r="R31" s="154" t="s">
        <v>699</v>
      </c>
    </row>
    <row r="32" spans="2:18" ht="45" customHeight="1" x14ac:dyDescent="0.25">
      <c r="B32" s="33"/>
      <c r="C32" s="25" t="s">
        <v>301</v>
      </c>
      <c r="D32" s="29" t="s">
        <v>216</v>
      </c>
      <c r="E32" s="28"/>
      <c r="F32" s="111" t="s">
        <v>191</v>
      </c>
      <c r="G32" s="111" t="s">
        <v>329</v>
      </c>
      <c r="H32" s="99">
        <v>16950</v>
      </c>
      <c r="I32" s="98"/>
      <c r="J32" s="30" t="s">
        <v>62</v>
      </c>
      <c r="K32" s="31" t="s">
        <v>8</v>
      </c>
      <c r="L32" s="27">
        <v>43837</v>
      </c>
      <c r="M32" s="27">
        <v>44203</v>
      </c>
      <c r="N32" s="30" t="s">
        <v>165</v>
      </c>
      <c r="O32" s="52">
        <f>12</f>
        <v>12</v>
      </c>
      <c r="P32" s="101" t="s">
        <v>389</v>
      </c>
      <c r="Q32" s="58" t="s">
        <v>543</v>
      </c>
      <c r="R32" s="153" t="s">
        <v>699</v>
      </c>
    </row>
    <row r="33" spans="2:18" ht="63.75" x14ac:dyDescent="0.25">
      <c r="B33" s="33"/>
      <c r="C33" s="25" t="s">
        <v>301</v>
      </c>
      <c r="D33" s="29" t="s">
        <v>216</v>
      </c>
      <c r="E33" s="28"/>
      <c r="F33" s="111" t="s">
        <v>191</v>
      </c>
      <c r="G33" s="111" t="s">
        <v>330</v>
      </c>
      <c r="H33" s="99">
        <v>36950</v>
      </c>
      <c r="I33" s="98"/>
      <c r="J33" s="30" t="s">
        <v>62</v>
      </c>
      <c r="K33" s="31" t="s">
        <v>8</v>
      </c>
      <c r="L33" s="27">
        <v>43837</v>
      </c>
      <c r="M33" s="27">
        <v>44203</v>
      </c>
      <c r="N33" s="30" t="s">
        <v>165</v>
      </c>
      <c r="O33" s="52">
        <f>12</f>
        <v>12</v>
      </c>
      <c r="P33" s="101" t="s">
        <v>389</v>
      </c>
      <c r="Q33" s="126" t="s">
        <v>543</v>
      </c>
      <c r="R33" s="153" t="s">
        <v>699</v>
      </c>
    </row>
    <row r="34" spans="2:18" ht="63.75" x14ac:dyDescent="0.25">
      <c r="B34" s="33"/>
      <c r="C34" s="25" t="s">
        <v>301</v>
      </c>
      <c r="D34" s="29" t="s">
        <v>216</v>
      </c>
      <c r="E34" s="28"/>
      <c r="F34" s="111" t="s">
        <v>191</v>
      </c>
      <c r="G34" s="111" t="s">
        <v>331</v>
      </c>
      <c r="H34" s="99">
        <v>20000</v>
      </c>
      <c r="I34" s="98"/>
      <c r="J34" s="30" t="s">
        <v>62</v>
      </c>
      <c r="K34" s="31" t="s">
        <v>8</v>
      </c>
      <c r="L34" s="27">
        <v>43837</v>
      </c>
      <c r="M34" s="27">
        <v>44203</v>
      </c>
      <c r="N34" s="30" t="s">
        <v>165</v>
      </c>
      <c r="O34" s="52">
        <f>12</f>
        <v>12</v>
      </c>
      <c r="P34" s="101" t="s">
        <v>389</v>
      </c>
      <c r="Q34" s="126" t="s">
        <v>543</v>
      </c>
      <c r="R34" s="153" t="s">
        <v>699</v>
      </c>
    </row>
    <row r="35" spans="2:18" ht="63.75" x14ac:dyDescent="0.25">
      <c r="B35" s="33"/>
      <c r="C35" s="25" t="s">
        <v>301</v>
      </c>
      <c r="D35" s="29" t="s">
        <v>216</v>
      </c>
      <c r="E35" s="28"/>
      <c r="F35" s="111" t="s">
        <v>191</v>
      </c>
      <c r="G35" s="111" t="s">
        <v>332</v>
      </c>
      <c r="H35" s="99">
        <v>36900.04</v>
      </c>
      <c r="I35" s="98"/>
      <c r="J35" s="30" t="s">
        <v>62</v>
      </c>
      <c r="K35" s="31" t="s">
        <v>8</v>
      </c>
      <c r="L35" s="27">
        <v>43837</v>
      </c>
      <c r="M35" s="27">
        <v>44203</v>
      </c>
      <c r="N35" s="30" t="s">
        <v>165</v>
      </c>
      <c r="O35" s="52">
        <f>12</f>
        <v>12</v>
      </c>
      <c r="P35" s="101" t="s">
        <v>389</v>
      </c>
      <c r="Q35" s="126" t="s">
        <v>543</v>
      </c>
      <c r="R35" s="153" t="s">
        <v>699</v>
      </c>
    </row>
    <row r="36" spans="2:18" ht="63.75" x14ac:dyDescent="0.25">
      <c r="B36" s="33"/>
      <c r="C36" s="25" t="s">
        <v>215</v>
      </c>
      <c r="D36" s="29" t="s">
        <v>216</v>
      </c>
      <c r="E36" s="29"/>
      <c r="F36" s="111" t="s">
        <v>145</v>
      </c>
      <c r="G36" s="111" t="s">
        <v>217</v>
      </c>
      <c r="H36" s="98">
        <v>2935</v>
      </c>
      <c r="I36" s="98"/>
      <c r="J36" s="30" t="s">
        <v>62</v>
      </c>
      <c r="K36" s="30" t="s">
        <v>8</v>
      </c>
      <c r="L36" s="27">
        <v>43837</v>
      </c>
      <c r="M36" s="27">
        <v>44203</v>
      </c>
      <c r="N36" s="32" t="s">
        <v>165</v>
      </c>
      <c r="O36" s="53">
        <f>12</f>
        <v>12</v>
      </c>
      <c r="P36" s="101" t="s">
        <v>390</v>
      </c>
      <c r="Q36" s="58" t="s">
        <v>543</v>
      </c>
      <c r="R36" s="132" t="s">
        <v>699</v>
      </c>
    </row>
    <row r="37" spans="2:18" ht="63.75" x14ac:dyDescent="0.25">
      <c r="B37" s="33"/>
      <c r="C37" s="25" t="s">
        <v>59</v>
      </c>
      <c r="D37" s="25" t="s">
        <v>60</v>
      </c>
      <c r="E37" s="25"/>
      <c r="F37" s="111" t="s">
        <v>338</v>
      </c>
      <c r="G37" s="112" t="s">
        <v>61</v>
      </c>
      <c r="H37" s="98">
        <v>7420</v>
      </c>
      <c r="I37" s="98"/>
      <c r="J37" s="30" t="s">
        <v>62</v>
      </c>
      <c r="K37" s="27" t="s">
        <v>8</v>
      </c>
      <c r="L37" s="27">
        <v>43475</v>
      </c>
      <c r="M37" s="27">
        <v>44206</v>
      </c>
      <c r="N37" s="32" t="s">
        <v>169</v>
      </c>
      <c r="O37" s="53">
        <f>12+12</f>
        <v>24</v>
      </c>
      <c r="P37" s="101" t="s">
        <v>391</v>
      </c>
      <c r="Q37" s="81" t="s">
        <v>558</v>
      </c>
      <c r="R37" s="125" t="s">
        <v>699</v>
      </c>
    </row>
    <row r="38" spans="2:18" ht="63.75" x14ac:dyDescent="0.25">
      <c r="B38" s="33"/>
      <c r="C38" s="25" t="s">
        <v>201</v>
      </c>
      <c r="D38" s="25" t="s">
        <v>202</v>
      </c>
      <c r="E38" s="25"/>
      <c r="F38" s="149" t="s">
        <v>203</v>
      </c>
      <c r="G38" s="149" t="s">
        <v>248</v>
      </c>
      <c r="H38" s="98">
        <v>17348.97</v>
      </c>
      <c r="I38" s="98"/>
      <c r="J38" s="30" t="s">
        <v>62</v>
      </c>
      <c r="K38" s="26" t="s">
        <v>8</v>
      </c>
      <c r="L38" s="27">
        <v>43840</v>
      </c>
      <c r="M38" s="37">
        <v>44206</v>
      </c>
      <c r="N38" s="37" t="s">
        <v>165</v>
      </c>
      <c r="O38" s="55">
        <f>12</f>
        <v>12</v>
      </c>
      <c r="P38" s="104" t="s">
        <v>392</v>
      </c>
      <c r="Q38" s="81" t="s">
        <v>543</v>
      </c>
      <c r="R38" s="125" t="s">
        <v>780</v>
      </c>
    </row>
    <row r="39" spans="2:18" ht="135" x14ac:dyDescent="0.25">
      <c r="B39" s="33"/>
      <c r="C39" s="35" t="s">
        <v>49</v>
      </c>
      <c r="D39" s="35" t="s">
        <v>120</v>
      </c>
      <c r="E39" s="43"/>
      <c r="F39" s="147" t="s">
        <v>714</v>
      </c>
      <c r="G39" s="148" t="s">
        <v>247</v>
      </c>
      <c r="H39" s="98">
        <v>30800</v>
      </c>
      <c r="I39" s="119"/>
      <c r="J39" s="30" t="s">
        <v>62</v>
      </c>
      <c r="K39" s="31" t="s">
        <v>8</v>
      </c>
      <c r="L39" s="27">
        <v>43476</v>
      </c>
      <c r="M39" s="37">
        <v>44207</v>
      </c>
      <c r="N39" s="120" t="s">
        <v>176</v>
      </c>
      <c r="O39" s="56">
        <f>12+12</f>
        <v>24</v>
      </c>
      <c r="P39" s="101" t="s">
        <v>393</v>
      </c>
      <c r="Q39" s="81" t="s">
        <v>558</v>
      </c>
      <c r="R39" s="125" t="s">
        <v>779</v>
      </c>
    </row>
    <row r="40" spans="2:18" ht="102" x14ac:dyDescent="0.25">
      <c r="B40" s="33"/>
      <c r="C40" s="35" t="s">
        <v>306</v>
      </c>
      <c r="D40" s="21" t="s">
        <v>298</v>
      </c>
      <c r="E40" s="21"/>
      <c r="F40" s="130" t="s">
        <v>177</v>
      </c>
      <c r="G40" s="130" t="s">
        <v>264</v>
      </c>
      <c r="H40" s="98">
        <v>35600</v>
      </c>
      <c r="I40" s="98"/>
      <c r="J40" s="30" t="s">
        <v>62</v>
      </c>
      <c r="K40" s="30" t="s">
        <v>8</v>
      </c>
      <c r="L40" s="37">
        <v>43844</v>
      </c>
      <c r="M40" s="37">
        <v>44210</v>
      </c>
      <c r="N40" s="37" t="s">
        <v>165</v>
      </c>
      <c r="O40" s="55">
        <f>12</f>
        <v>12</v>
      </c>
      <c r="P40" s="101" t="s">
        <v>394</v>
      </c>
      <c r="Q40" s="18" t="s">
        <v>543</v>
      </c>
      <c r="R40" s="125" t="s">
        <v>699</v>
      </c>
    </row>
    <row r="41" spans="2:18" ht="63.75" x14ac:dyDescent="0.25">
      <c r="B41" s="33"/>
      <c r="C41" s="35" t="s">
        <v>159</v>
      </c>
      <c r="D41" s="35" t="s">
        <v>160</v>
      </c>
      <c r="E41" s="35"/>
      <c r="F41" s="150" t="s">
        <v>161</v>
      </c>
      <c r="G41" s="149" t="s">
        <v>162</v>
      </c>
      <c r="H41" s="98">
        <v>110841.28</v>
      </c>
      <c r="I41" s="98">
        <v>27710</v>
      </c>
      <c r="J41" s="30" t="s">
        <v>62</v>
      </c>
      <c r="K41" s="27" t="s">
        <v>8</v>
      </c>
      <c r="L41" s="37">
        <v>43753</v>
      </c>
      <c r="M41" s="37">
        <v>44211</v>
      </c>
      <c r="N41" s="120" t="s">
        <v>176</v>
      </c>
      <c r="O41" s="56">
        <f>9+6</f>
        <v>15</v>
      </c>
      <c r="P41" s="101" t="s">
        <v>364</v>
      </c>
      <c r="Q41" s="18" t="s">
        <v>563</v>
      </c>
      <c r="R41" s="125" t="s">
        <v>781</v>
      </c>
    </row>
    <row r="42" spans="2:18" ht="89.25" x14ac:dyDescent="0.25">
      <c r="B42" s="33"/>
      <c r="C42" s="35" t="s">
        <v>197</v>
      </c>
      <c r="D42" s="35" t="s">
        <v>198</v>
      </c>
      <c r="E42" s="35"/>
      <c r="F42" s="130" t="s">
        <v>199</v>
      </c>
      <c r="G42" s="130" t="s">
        <v>200</v>
      </c>
      <c r="H42" s="98">
        <v>73500</v>
      </c>
      <c r="I42" s="98"/>
      <c r="J42" s="30" t="s">
        <v>62</v>
      </c>
      <c r="K42" s="26" t="s">
        <v>8</v>
      </c>
      <c r="L42" s="37">
        <v>43817</v>
      </c>
      <c r="M42" s="37">
        <v>44214</v>
      </c>
      <c r="N42" s="120" t="s">
        <v>169</v>
      </c>
      <c r="O42" s="55">
        <f>7</f>
        <v>7</v>
      </c>
      <c r="P42" s="101" t="s">
        <v>366</v>
      </c>
      <c r="Q42" s="18" t="s">
        <v>715</v>
      </c>
      <c r="R42" s="125" t="s">
        <v>699</v>
      </c>
    </row>
    <row r="43" spans="2:18" ht="63.75" x14ac:dyDescent="0.25">
      <c r="B43" s="33"/>
      <c r="C43" s="35" t="s">
        <v>304</v>
      </c>
      <c r="D43" s="21" t="s">
        <v>300</v>
      </c>
      <c r="E43" s="36" t="s">
        <v>184</v>
      </c>
      <c r="F43" s="130" t="s">
        <v>185</v>
      </c>
      <c r="G43" s="130" t="s">
        <v>267</v>
      </c>
      <c r="H43" s="98">
        <v>10780</v>
      </c>
      <c r="I43" s="98"/>
      <c r="J43" s="30" t="s">
        <v>62</v>
      </c>
      <c r="K43" s="26" t="s">
        <v>8</v>
      </c>
      <c r="L43" s="127">
        <v>43850</v>
      </c>
      <c r="M43" s="37">
        <v>44216</v>
      </c>
      <c r="N43" s="37" t="s">
        <v>165</v>
      </c>
      <c r="O43" s="55">
        <f>12</f>
        <v>12</v>
      </c>
      <c r="P43" s="101" t="s">
        <v>395</v>
      </c>
      <c r="Q43" s="81" t="s">
        <v>559</v>
      </c>
      <c r="R43" s="125" t="s">
        <v>699</v>
      </c>
    </row>
    <row r="44" spans="2:18" ht="63.75" x14ac:dyDescent="0.25">
      <c r="B44" s="33"/>
      <c r="C44" s="35" t="s">
        <v>321</v>
      </c>
      <c r="D44" s="21" t="s">
        <v>300</v>
      </c>
      <c r="E44" s="36" t="s">
        <v>235</v>
      </c>
      <c r="F44" s="130" t="s">
        <v>192</v>
      </c>
      <c r="G44" s="111" t="s">
        <v>259</v>
      </c>
      <c r="H44" s="98">
        <v>219807.5</v>
      </c>
      <c r="I44" s="98"/>
      <c r="J44" s="30" t="s">
        <v>62</v>
      </c>
      <c r="K44" s="30" t="s">
        <v>8</v>
      </c>
      <c r="L44" s="127">
        <v>43850</v>
      </c>
      <c r="M44" s="37">
        <v>44216</v>
      </c>
      <c r="N44" s="27" t="s">
        <v>165</v>
      </c>
      <c r="O44" s="52">
        <f>12</f>
        <v>12</v>
      </c>
      <c r="P44" s="101" t="s">
        <v>396</v>
      </c>
      <c r="Q44" s="81" t="s">
        <v>559</v>
      </c>
      <c r="R44" s="125" t="s">
        <v>699</v>
      </c>
    </row>
    <row r="45" spans="2:18" ht="105" x14ac:dyDescent="0.25">
      <c r="B45" s="33"/>
      <c r="C45" s="25" t="s">
        <v>423</v>
      </c>
      <c r="D45" s="29" t="s">
        <v>274</v>
      </c>
      <c r="E45" s="21"/>
      <c r="F45" s="112" t="s">
        <v>11</v>
      </c>
      <c r="G45" s="111" t="s">
        <v>12</v>
      </c>
      <c r="H45" s="98">
        <v>51200</v>
      </c>
      <c r="I45" s="98"/>
      <c r="J45" s="30" t="s">
        <v>62</v>
      </c>
      <c r="K45" s="27" t="s">
        <v>8</v>
      </c>
      <c r="L45" s="27">
        <v>43364</v>
      </c>
      <c r="M45" s="27">
        <v>44217</v>
      </c>
      <c r="N45" s="32" t="s">
        <v>193</v>
      </c>
      <c r="O45" s="53">
        <f>12+4+4+4+4</f>
        <v>28</v>
      </c>
      <c r="P45" s="101" t="s">
        <v>375</v>
      </c>
      <c r="Q45" s="81" t="s">
        <v>716</v>
      </c>
      <c r="R45" s="125" t="s">
        <v>699</v>
      </c>
    </row>
    <row r="46" spans="2:18" ht="63.75" x14ac:dyDescent="0.25">
      <c r="B46" s="33"/>
      <c r="C46" s="64" t="s">
        <v>49</v>
      </c>
      <c r="D46" s="64" t="s">
        <v>50</v>
      </c>
      <c r="E46" s="64"/>
      <c r="F46" s="145" t="s">
        <v>51</v>
      </c>
      <c r="G46" s="146" t="s">
        <v>52</v>
      </c>
      <c r="H46" s="98">
        <v>35411.25</v>
      </c>
      <c r="I46" s="98"/>
      <c r="J46" s="30" t="s">
        <v>62</v>
      </c>
      <c r="K46" s="27" t="s">
        <v>8</v>
      </c>
      <c r="L46" s="23">
        <v>43488</v>
      </c>
      <c r="M46" s="23">
        <v>44219</v>
      </c>
      <c r="N46" s="32" t="s">
        <v>169</v>
      </c>
      <c r="O46" s="53">
        <f>12+12</f>
        <v>24</v>
      </c>
      <c r="P46" s="128" t="s">
        <v>397</v>
      </c>
      <c r="Q46" s="18" t="s">
        <v>558</v>
      </c>
      <c r="R46" s="125" t="s">
        <v>699</v>
      </c>
    </row>
    <row r="47" spans="2:18" ht="63.75" x14ac:dyDescent="0.25">
      <c r="B47" s="33"/>
      <c r="C47" s="25" t="s">
        <v>72</v>
      </c>
      <c r="D47" s="25" t="s">
        <v>283</v>
      </c>
      <c r="E47" s="25"/>
      <c r="F47" s="28" t="s">
        <v>73</v>
      </c>
      <c r="G47" s="28" t="s">
        <v>74</v>
      </c>
      <c r="H47" s="98">
        <v>22560</v>
      </c>
      <c r="I47" s="98"/>
      <c r="J47" s="30" t="s">
        <v>8</v>
      </c>
      <c r="K47" s="27" t="s">
        <v>8</v>
      </c>
      <c r="L47" s="27">
        <v>42979</v>
      </c>
      <c r="M47" s="27">
        <v>44228</v>
      </c>
      <c r="N47" s="32" t="s">
        <v>174</v>
      </c>
      <c r="O47" s="53">
        <f>12+12+12+5</f>
        <v>41</v>
      </c>
      <c r="P47" s="100" t="s">
        <v>360</v>
      </c>
      <c r="Q47" s="58" t="s">
        <v>717</v>
      </c>
      <c r="R47" s="24"/>
    </row>
    <row r="48" spans="2:18" ht="75" x14ac:dyDescent="0.25">
      <c r="B48" s="33"/>
      <c r="C48" s="25" t="s">
        <v>323</v>
      </c>
      <c r="D48" s="25" t="s">
        <v>278</v>
      </c>
      <c r="E48" s="25"/>
      <c r="F48" s="151" t="s">
        <v>54</v>
      </c>
      <c r="G48" s="151" t="s">
        <v>55</v>
      </c>
      <c r="H48" s="98">
        <v>39498</v>
      </c>
      <c r="I48" s="98"/>
      <c r="J48" s="30" t="s">
        <v>62</v>
      </c>
      <c r="K48" s="27" t="s">
        <v>8</v>
      </c>
      <c r="L48" s="27">
        <v>42523</v>
      </c>
      <c r="M48" s="27">
        <v>44228</v>
      </c>
      <c r="N48" s="32" t="s">
        <v>175</v>
      </c>
      <c r="O48" s="53">
        <f>12+5+3+12+12+12</f>
        <v>56</v>
      </c>
      <c r="P48" s="101" t="s">
        <v>399</v>
      </c>
      <c r="Q48" s="18" t="s">
        <v>576</v>
      </c>
      <c r="R48" s="32"/>
    </row>
    <row r="49" spans="2:18" ht="45" x14ac:dyDescent="0.25">
      <c r="B49" s="33"/>
      <c r="C49" s="25" t="s">
        <v>320</v>
      </c>
      <c r="D49" s="25" t="s">
        <v>187</v>
      </c>
      <c r="E49" s="25"/>
      <c r="F49" s="28" t="s">
        <v>186</v>
      </c>
      <c r="G49" s="28" t="s">
        <v>254</v>
      </c>
      <c r="H49" s="98">
        <v>5200</v>
      </c>
      <c r="I49" s="98"/>
      <c r="J49" s="30" t="s">
        <v>62</v>
      </c>
      <c r="K49" s="30" t="s">
        <v>8</v>
      </c>
      <c r="L49" s="31">
        <v>43864</v>
      </c>
      <c r="M49" s="27">
        <v>44230</v>
      </c>
      <c r="N49" s="27" t="s">
        <v>165</v>
      </c>
      <c r="O49" s="52">
        <f>12</f>
        <v>12</v>
      </c>
      <c r="P49" s="101" t="s">
        <v>400</v>
      </c>
      <c r="Q49" s="58" t="s">
        <v>543</v>
      </c>
      <c r="R49" s="32"/>
    </row>
    <row r="50" spans="2:18" ht="45" x14ac:dyDescent="0.25">
      <c r="B50" s="33"/>
      <c r="C50" s="25" t="s">
        <v>325</v>
      </c>
      <c r="D50" s="25" t="s">
        <v>96</v>
      </c>
      <c r="E50" s="25"/>
      <c r="F50" s="151" t="s">
        <v>58</v>
      </c>
      <c r="G50" s="152" t="s">
        <v>265</v>
      </c>
      <c r="H50" s="98">
        <v>11228.94</v>
      </c>
      <c r="I50" s="98"/>
      <c r="J50" s="30" t="s">
        <v>62</v>
      </c>
      <c r="K50" s="27" t="s">
        <v>8</v>
      </c>
      <c r="L50" s="27">
        <v>42413</v>
      </c>
      <c r="M50" s="27">
        <v>44239</v>
      </c>
      <c r="N50" s="32" t="s">
        <v>193</v>
      </c>
      <c r="O50" s="53">
        <f>12+12+12+12+12</f>
        <v>60</v>
      </c>
      <c r="P50" s="101" t="s">
        <v>401</v>
      </c>
      <c r="Q50" s="58" t="s">
        <v>556</v>
      </c>
      <c r="R50" s="24" t="s">
        <v>705</v>
      </c>
    </row>
    <row r="51" spans="2:18" ht="75" x14ac:dyDescent="0.25">
      <c r="B51" s="33"/>
      <c r="C51" s="25" t="s">
        <v>83</v>
      </c>
      <c r="D51" s="25" t="s">
        <v>84</v>
      </c>
      <c r="E51" s="25"/>
      <c r="F51" s="25" t="s">
        <v>85</v>
      </c>
      <c r="G51" s="28" t="s">
        <v>270</v>
      </c>
      <c r="H51" s="98">
        <v>9360</v>
      </c>
      <c r="I51" s="98"/>
      <c r="J51" s="30" t="s">
        <v>8</v>
      </c>
      <c r="K51" s="31" t="s">
        <v>8</v>
      </c>
      <c r="L51" s="31">
        <v>43146</v>
      </c>
      <c r="M51" s="31">
        <v>44242</v>
      </c>
      <c r="N51" s="32" t="s">
        <v>176</v>
      </c>
      <c r="O51" s="53">
        <f>12+12+12</f>
        <v>36</v>
      </c>
      <c r="P51" s="101" t="s">
        <v>360</v>
      </c>
      <c r="Q51" s="58" t="s">
        <v>575</v>
      </c>
      <c r="R51" s="32"/>
    </row>
    <row r="52" spans="2:18" ht="30" x14ac:dyDescent="0.25">
      <c r="B52" s="33"/>
      <c r="C52" s="25" t="s">
        <v>218</v>
      </c>
      <c r="D52" s="29" t="s">
        <v>219</v>
      </c>
      <c r="E52" s="29"/>
      <c r="F52" s="28" t="s">
        <v>220</v>
      </c>
      <c r="G52" s="28" t="s">
        <v>256</v>
      </c>
      <c r="H52" s="98">
        <v>3900</v>
      </c>
      <c r="I52" s="98"/>
      <c r="J52" s="30" t="s">
        <v>62</v>
      </c>
      <c r="K52" s="26" t="s">
        <v>8</v>
      </c>
      <c r="L52" s="27">
        <v>43892</v>
      </c>
      <c r="M52" s="27">
        <v>44257</v>
      </c>
      <c r="N52" s="27" t="s">
        <v>165</v>
      </c>
      <c r="O52" s="52">
        <f>12</f>
        <v>12</v>
      </c>
      <c r="P52" s="101" t="s">
        <v>402</v>
      </c>
      <c r="Q52" s="58" t="s">
        <v>576</v>
      </c>
      <c r="R52" s="32"/>
    </row>
    <row r="53" spans="2:18" ht="45" x14ac:dyDescent="0.25">
      <c r="B53" s="33"/>
      <c r="C53" s="25" t="s">
        <v>194</v>
      </c>
      <c r="D53" s="25" t="s">
        <v>306</v>
      </c>
      <c r="E53" s="25"/>
      <c r="F53" s="28" t="s">
        <v>485</v>
      </c>
      <c r="G53" s="28" t="s">
        <v>596</v>
      </c>
      <c r="H53" s="97">
        <v>20000</v>
      </c>
      <c r="I53" s="96"/>
      <c r="J53" s="26" t="s">
        <v>489</v>
      </c>
      <c r="K53" s="27" t="s">
        <v>8</v>
      </c>
      <c r="L53" s="27">
        <v>43895</v>
      </c>
      <c r="M53" s="27">
        <v>44261</v>
      </c>
      <c r="N53" s="32" t="s">
        <v>718</v>
      </c>
      <c r="O53" s="78">
        <f>6+6</f>
        <v>12</v>
      </c>
      <c r="P53" s="101" t="s">
        <v>632</v>
      </c>
      <c r="Q53" s="58" t="s">
        <v>719</v>
      </c>
      <c r="R53" s="113"/>
    </row>
    <row r="54" spans="2:18" ht="90" x14ac:dyDescent="0.25">
      <c r="B54" s="33"/>
      <c r="C54" s="28" t="s">
        <v>87</v>
      </c>
      <c r="D54" s="25" t="s">
        <v>171</v>
      </c>
      <c r="E54" s="25"/>
      <c r="F54" s="25" t="s">
        <v>86</v>
      </c>
      <c r="G54" s="28" t="s">
        <v>263</v>
      </c>
      <c r="H54" s="98">
        <v>5564.99</v>
      </c>
      <c r="I54" s="98"/>
      <c r="J54" s="30" t="s">
        <v>88</v>
      </c>
      <c r="K54" s="31" t="s">
        <v>8</v>
      </c>
      <c r="L54" s="27">
        <v>43909</v>
      </c>
      <c r="M54" s="27">
        <v>44273</v>
      </c>
      <c r="N54" s="32" t="s">
        <v>165</v>
      </c>
      <c r="O54" s="53">
        <f>12</f>
        <v>12</v>
      </c>
      <c r="P54" s="103"/>
      <c r="Q54" s="58" t="s">
        <v>577</v>
      </c>
      <c r="R54" s="32"/>
    </row>
    <row r="55" spans="2:18" ht="45" x14ac:dyDescent="0.25">
      <c r="B55" s="33"/>
      <c r="C55" s="25" t="s">
        <v>318</v>
      </c>
      <c r="D55" s="29" t="s">
        <v>289</v>
      </c>
      <c r="E55" s="29"/>
      <c r="F55" s="25" t="s">
        <v>39</v>
      </c>
      <c r="G55" s="28" t="s">
        <v>251</v>
      </c>
      <c r="H55" s="98">
        <v>55491.6</v>
      </c>
      <c r="I55" s="98"/>
      <c r="J55" s="30" t="s">
        <v>62</v>
      </c>
      <c r="K55" s="27" t="s">
        <v>8</v>
      </c>
      <c r="L55" s="27">
        <v>42828</v>
      </c>
      <c r="M55" s="31">
        <v>44289</v>
      </c>
      <c r="N55" s="32" t="s">
        <v>174</v>
      </c>
      <c r="O55" s="53">
        <f>12+12+12+12</f>
        <v>48</v>
      </c>
      <c r="P55" s="100" t="s">
        <v>404</v>
      </c>
      <c r="Q55" s="58" t="s">
        <v>534</v>
      </c>
      <c r="R55" s="32"/>
    </row>
    <row r="56" spans="2:18" ht="60" x14ac:dyDescent="0.25">
      <c r="B56" s="33"/>
      <c r="C56" s="25" t="s">
        <v>96</v>
      </c>
      <c r="D56" s="25" t="s">
        <v>97</v>
      </c>
      <c r="E56" s="25"/>
      <c r="F56" s="20" t="s">
        <v>328</v>
      </c>
      <c r="G56" s="28" t="s">
        <v>271</v>
      </c>
      <c r="H56" s="98">
        <v>15120</v>
      </c>
      <c r="I56" s="98"/>
      <c r="J56" s="30" t="s">
        <v>8</v>
      </c>
      <c r="K56" s="26" t="s">
        <v>8</v>
      </c>
      <c r="L56" s="31">
        <v>42827</v>
      </c>
      <c r="M56" s="27">
        <v>44289</v>
      </c>
      <c r="N56" s="27" t="s">
        <v>174</v>
      </c>
      <c r="O56" s="52">
        <f>12+12+12+12</f>
        <v>48</v>
      </c>
      <c r="P56" s="100" t="s">
        <v>360</v>
      </c>
      <c r="Q56" s="58" t="s">
        <v>534</v>
      </c>
      <c r="R56" s="32"/>
    </row>
    <row r="57" spans="2:18" ht="30" x14ac:dyDescent="0.25">
      <c r="B57" s="33"/>
      <c r="C57" s="25" t="s">
        <v>322</v>
      </c>
      <c r="D57" s="25" t="s">
        <v>277</v>
      </c>
      <c r="E57" s="25"/>
      <c r="F57" s="25" t="s">
        <v>46</v>
      </c>
      <c r="G57" s="28" t="s">
        <v>255</v>
      </c>
      <c r="H57" s="98">
        <v>6250</v>
      </c>
      <c r="I57" s="98"/>
      <c r="J57" s="14" t="s">
        <v>47</v>
      </c>
      <c r="K57" s="14" t="s">
        <v>19</v>
      </c>
      <c r="L57" s="27">
        <v>42835</v>
      </c>
      <c r="M57" s="27">
        <v>44296</v>
      </c>
      <c r="N57" s="24" t="s">
        <v>355</v>
      </c>
      <c r="O57" s="53">
        <f>12+12+12+12</f>
        <v>48</v>
      </c>
      <c r="P57" s="100" t="s">
        <v>359</v>
      </c>
      <c r="Q57" s="58" t="s">
        <v>555</v>
      </c>
      <c r="R57" s="24"/>
    </row>
    <row r="58" spans="2:18" ht="75" x14ac:dyDescent="0.25">
      <c r="B58" s="33"/>
      <c r="C58" s="25" t="s">
        <v>33</v>
      </c>
      <c r="D58" s="25" t="s">
        <v>42</v>
      </c>
      <c r="E58" s="25"/>
      <c r="F58" s="25" t="s">
        <v>43</v>
      </c>
      <c r="G58" s="25" t="s">
        <v>252</v>
      </c>
      <c r="H58" s="98">
        <v>1236</v>
      </c>
      <c r="I58" s="98"/>
      <c r="J58" s="30" t="s">
        <v>62</v>
      </c>
      <c r="K58" s="27" t="s">
        <v>8</v>
      </c>
      <c r="L58" s="27">
        <v>43232</v>
      </c>
      <c r="M58" s="27">
        <v>44328</v>
      </c>
      <c r="N58" s="32" t="s">
        <v>176</v>
      </c>
      <c r="O58" s="53">
        <f>12+12+12</f>
        <v>36</v>
      </c>
      <c r="P58" s="100" t="s">
        <v>405</v>
      </c>
      <c r="Q58" s="58" t="s">
        <v>538</v>
      </c>
      <c r="R58" s="32"/>
    </row>
    <row r="59" spans="2:18" ht="45" x14ac:dyDescent="0.25">
      <c r="B59" s="33"/>
      <c r="C59" s="25" t="s">
        <v>317</v>
      </c>
      <c r="D59" s="25" t="s">
        <v>288</v>
      </c>
      <c r="E59" s="25"/>
      <c r="F59" s="20" t="s">
        <v>35</v>
      </c>
      <c r="G59" s="25" t="s">
        <v>246</v>
      </c>
      <c r="H59" s="98">
        <v>1678.8</v>
      </c>
      <c r="I59" s="98"/>
      <c r="J59" s="30" t="s">
        <v>62</v>
      </c>
      <c r="K59" s="14" t="s">
        <v>19</v>
      </c>
      <c r="L59" s="27">
        <v>42877</v>
      </c>
      <c r="M59" s="27">
        <v>44338</v>
      </c>
      <c r="N59" s="32" t="s">
        <v>174</v>
      </c>
      <c r="O59" s="53">
        <f>12+12+12+12</f>
        <v>48</v>
      </c>
      <c r="P59" s="101" t="s">
        <v>406</v>
      </c>
      <c r="Q59" s="18" t="s">
        <v>537</v>
      </c>
      <c r="R59" s="32"/>
    </row>
    <row r="60" spans="2:18" ht="45" x14ac:dyDescent="0.25">
      <c r="B60" s="33"/>
      <c r="C60" s="25" t="s">
        <v>616</v>
      </c>
      <c r="D60" s="29" t="s">
        <v>720</v>
      </c>
      <c r="E60" s="34" t="s">
        <v>681</v>
      </c>
      <c r="F60" s="28" t="s">
        <v>721</v>
      </c>
      <c r="G60" s="28" t="s">
        <v>617</v>
      </c>
      <c r="H60" s="32">
        <v>19860</v>
      </c>
      <c r="I60" s="32"/>
      <c r="J60" s="30" t="s">
        <v>62</v>
      </c>
      <c r="K60" s="14" t="s">
        <v>8</v>
      </c>
      <c r="L60" s="31">
        <v>43986</v>
      </c>
      <c r="M60" s="14">
        <v>44351</v>
      </c>
      <c r="N60" s="24" t="s">
        <v>777</v>
      </c>
      <c r="O60" s="53">
        <f>12</f>
        <v>12</v>
      </c>
      <c r="P60" s="100" t="s">
        <v>722</v>
      </c>
      <c r="Q60" s="58" t="s">
        <v>723</v>
      </c>
      <c r="R60" s="24"/>
    </row>
    <row r="61" spans="2:18" ht="60" x14ac:dyDescent="0.25">
      <c r="B61" s="33"/>
      <c r="C61" s="25" t="s">
        <v>36</v>
      </c>
      <c r="D61" s="29" t="s">
        <v>36</v>
      </c>
      <c r="E61" s="29"/>
      <c r="F61" s="25" t="s">
        <v>37</v>
      </c>
      <c r="G61" s="28" t="s">
        <v>38</v>
      </c>
      <c r="H61" s="98">
        <v>7500</v>
      </c>
      <c r="I61" s="98"/>
      <c r="J61" s="30" t="s">
        <v>62</v>
      </c>
      <c r="K61" s="27" t="s">
        <v>8</v>
      </c>
      <c r="L61" s="27">
        <v>43272</v>
      </c>
      <c r="M61" s="27">
        <v>44367</v>
      </c>
      <c r="N61" s="120" t="s">
        <v>176</v>
      </c>
      <c r="O61" s="56">
        <f>12+12+12</f>
        <v>36</v>
      </c>
      <c r="P61" s="106" t="s">
        <v>358</v>
      </c>
      <c r="Q61" s="58" t="s">
        <v>578</v>
      </c>
      <c r="R61" s="32"/>
    </row>
    <row r="62" spans="2:18" ht="45" x14ac:dyDescent="0.25">
      <c r="B62" s="33"/>
      <c r="C62" s="25" t="s">
        <v>605</v>
      </c>
      <c r="D62" s="29" t="s">
        <v>222</v>
      </c>
      <c r="E62" s="34" t="s">
        <v>637</v>
      </c>
      <c r="F62" s="25" t="s">
        <v>223</v>
      </c>
      <c r="G62" s="28" t="s">
        <v>225</v>
      </c>
      <c r="H62" s="32">
        <v>15800</v>
      </c>
      <c r="I62" s="32"/>
      <c r="J62" s="30" t="s">
        <v>62</v>
      </c>
      <c r="K62" s="31" t="s">
        <v>8</v>
      </c>
      <c r="L62" s="31">
        <v>44008</v>
      </c>
      <c r="M62" s="14">
        <v>44373</v>
      </c>
      <c r="N62" s="32" t="s">
        <v>165</v>
      </c>
      <c r="O62" s="53">
        <f>12</f>
        <v>12</v>
      </c>
      <c r="P62" s="100" t="s">
        <v>627</v>
      </c>
      <c r="Q62" s="58" t="s">
        <v>629</v>
      </c>
      <c r="R62" s="32"/>
    </row>
    <row r="63" spans="2:18" ht="45" x14ac:dyDescent="0.25">
      <c r="B63" s="33"/>
      <c r="C63" s="25" t="s">
        <v>605</v>
      </c>
      <c r="D63" s="29" t="s">
        <v>222</v>
      </c>
      <c r="E63" s="34" t="s">
        <v>636</v>
      </c>
      <c r="F63" s="25" t="s">
        <v>223</v>
      </c>
      <c r="G63" s="28" t="s">
        <v>226</v>
      </c>
      <c r="H63" s="32">
        <v>1440</v>
      </c>
      <c r="I63" s="32"/>
      <c r="J63" s="30" t="s">
        <v>62</v>
      </c>
      <c r="K63" s="31" t="s">
        <v>8</v>
      </c>
      <c r="L63" s="31">
        <v>44008</v>
      </c>
      <c r="M63" s="14">
        <v>44373</v>
      </c>
      <c r="N63" s="32" t="s">
        <v>165</v>
      </c>
      <c r="O63" s="53">
        <f>12</f>
        <v>12</v>
      </c>
      <c r="P63" s="101" t="s">
        <v>628</v>
      </c>
      <c r="Q63" s="58" t="s">
        <v>629</v>
      </c>
      <c r="R63" s="32"/>
    </row>
    <row r="64" spans="2:18" ht="45" x14ac:dyDescent="0.25">
      <c r="B64" s="33"/>
      <c r="C64" s="25" t="s">
        <v>32</v>
      </c>
      <c r="D64" s="29" t="s">
        <v>33</v>
      </c>
      <c r="E64" s="29"/>
      <c r="F64" s="25" t="s">
        <v>34</v>
      </c>
      <c r="G64" s="28" t="s">
        <v>257</v>
      </c>
      <c r="H64" s="98">
        <v>9700</v>
      </c>
      <c r="I64" s="98"/>
      <c r="J64" s="30" t="s">
        <v>62</v>
      </c>
      <c r="K64" s="27" t="s">
        <v>8</v>
      </c>
      <c r="L64" s="27">
        <v>43280</v>
      </c>
      <c r="M64" s="27">
        <v>44376</v>
      </c>
      <c r="N64" s="32" t="s">
        <v>176</v>
      </c>
      <c r="O64" s="53">
        <f>12+12+12</f>
        <v>36</v>
      </c>
      <c r="P64" s="101" t="s">
        <v>357</v>
      </c>
      <c r="Q64" s="58" t="s">
        <v>578</v>
      </c>
      <c r="R64" s="32"/>
    </row>
    <row r="65" spans="2:18" ht="45" x14ac:dyDescent="0.25">
      <c r="B65" s="33"/>
      <c r="C65" s="25" t="s">
        <v>606</v>
      </c>
      <c r="D65" s="29" t="s">
        <v>610</v>
      </c>
      <c r="E65" s="34" t="s">
        <v>609</v>
      </c>
      <c r="F65" s="28" t="s">
        <v>612</v>
      </c>
      <c r="G65" s="28" t="s">
        <v>611</v>
      </c>
      <c r="H65" s="32">
        <v>1479</v>
      </c>
      <c r="I65" s="32"/>
      <c r="J65" s="14" t="s">
        <v>47</v>
      </c>
      <c r="K65" s="14" t="s">
        <v>19</v>
      </c>
      <c r="L65" s="31">
        <v>44014</v>
      </c>
      <c r="M65" s="14">
        <v>44379</v>
      </c>
      <c r="N65" s="32" t="s">
        <v>165</v>
      </c>
      <c r="O65" s="53">
        <f>12</f>
        <v>12</v>
      </c>
      <c r="P65" s="100" t="s">
        <v>625</v>
      </c>
      <c r="Q65" s="58" t="s">
        <v>630</v>
      </c>
      <c r="R65" s="32"/>
    </row>
    <row r="66" spans="2:18" ht="45" x14ac:dyDescent="0.25">
      <c r="B66" s="33"/>
      <c r="C66" s="25" t="s">
        <v>106</v>
      </c>
      <c r="D66" s="29" t="s">
        <v>108</v>
      </c>
      <c r="E66" s="29"/>
      <c r="F66" s="25" t="s">
        <v>107</v>
      </c>
      <c r="G66" s="28" t="s">
        <v>262</v>
      </c>
      <c r="H66" s="98">
        <v>10900</v>
      </c>
      <c r="I66" s="98"/>
      <c r="J66" s="30" t="s">
        <v>62</v>
      </c>
      <c r="K66" s="27" t="s">
        <v>8</v>
      </c>
      <c r="L66" s="27">
        <v>43654</v>
      </c>
      <c r="M66" s="27">
        <v>44384</v>
      </c>
      <c r="N66" s="32" t="s">
        <v>169</v>
      </c>
      <c r="O66" s="53">
        <f>12+12</f>
        <v>24</v>
      </c>
      <c r="P66" s="100" t="s">
        <v>408</v>
      </c>
      <c r="Q66" s="58" t="s">
        <v>536</v>
      </c>
      <c r="R66" s="32"/>
    </row>
    <row r="67" spans="2:18" ht="45" x14ac:dyDescent="0.25">
      <c r="B67" s="33"/>
      <c r="C67" s="25" t="s">
        <v>650</v>
      </c>
      <c r="D67" s="25" t="s">
        <v>653</v>
      </c>
      <c r="E67" s="28" t="s">
        <v>652</v>
      </c>
      <c r="F67" s="28" t="s">
        <v>651</v>
      </c>
      <c r="G67" s="28" t="s">
        <v>724</v>
      </c>
      <c r="H67" s="32">
        <v>29957.13</v>
      </c>
      <c r="I67" s="32"/>
      <c r="J67" s="30" t="s">
        <v>62</v>
      </c>
      <c r="K67" s="31" t="s">
        <v>8</v>
      </c>
      <c r="L67" s="31">
        <v>44022</v>
      </c>
      <c r="M67" s="14">
        <v>44387</v>
      </c>
      <c r="N67" s="32" t="s">
        <v>165</v>
      </c>
      <c r="O67" s="53">
        <f>12</f>
        <v>12</v>
      </c>
      <c r="P67" s="101" t="s">
        <v>725</v>
      </c>
      <c r="Q67" s="58" t="s">
        <v>726</v>
      </c>
      <c r="R67" s="32"/>
    </row>
    <row r="68" spans="2:18" ht="90" x14ac:dyDescent="0.25">
      <c r="B68" s="33"/>
      <c r="C68" s="25" t="s">
        <v>313</v>
      </c>
      <c r="D68" s="25" t="s">
        <v>281</v>
      </c>
      <c r="E68" s="25"/>
      <c r="F68" s="25" t="s">
        <v>172</v>
      </c>
      <c r="G68" s="28" t="s">
        <v>173</v>
      </c>
      <c r="H68" s="98">
        <v>4999</v>
      </c>
      <c r="I68" s="98"/>
      <c r="J68" s="30" t="s">
        <v>62</v>
      </c>
      <c r="K68" s="30" t="s">
        <v>8</v>
      </c>
      <c r="L68" s="31">
        <v>43678</v>
      </c>
      <c r="M68" s="27">
        <v>44408</v>
      </c>
      <c r="N68" s="32" t="s">
        <v>169</v>
      </c>
      <c r="O68" s="53">
        <f>12+12</f>
        <v>24</v>
      </c>
      <c r="P68" s="100" t="s">
        <v>409</v>
      </c>
      <c r="Q68" s="58" t="s">
        <v>536</v>
      </c>
      <c r="R68" s="32"/>
    </row>
    <row r="69" spans="2:18" ht="45" x14ac:dyDescent="0.25">
      <c r="B69" s="33"/>
      <c r="C69" s="25" t="s">
        <v>641</v>
      </c>
      <c r="D69" s="29" t="s">
        <v>639</v>
      </c>
      <c r="E69" s="34" t="s">
        <v>643</v>
      </c>
      <c r="F69" s="28" t="s">
        <v>644</v>
      </c>
      <c r="G69" s="28" t="s">
        <v>645</v>
      </c>
      <c r="H69" s="32">
        <v>14800</v>
      </c>
      <c r="I69" s="32"/>
      <c r="J69" s="30" t="s">
        <v>62</v>
      </c>
      <c r="K69" s="14" t="s">
        <v>8</v>
      </c>
      <c r="L69" s="31">
        <v>44046</v>
      </c>
      <c r="M69" s="14">
        <v>44411</v>
      </c>
      <c r="N69" s="32" t="s">
        <v>165</v>
      </c>
      <c r="O69" s="53">
        <f>12</f>
        <v>12</v>
      </c>
      <c r="P69" s="100" t="s">
        <v>727</v>
      </c>
      <c r="Q69" s="58" t="s">
        <v>728</v>
      </c>
      <c r="R69" s="32"/>
    </row>
    <row r="70" spans="2:18" ht="60" x14ac:dyDescent="0.25">
      <c r="B70" s="33"/>
      <c r="C70" s="25" t="s">
        <v>646</v>
      </c>
      <c r="D70" s="29" t="s">
        <v>639</v>
      </c>
      <c r="E70" s="34" t="s">
        <v>647</v>
      </c>
      <c r="F70" s="28" t="s">
        <v>648</v>
      </c>
      <c r="G70" s="28" t="s">
        <v>649</v>
      </c>
      <c r="H70" s="32">
        <v>151597.35999999999</v>
      </c>
      <c r="I70" s="32"/>
      <c r="J70" s="30" t="s">
        <v>62</v>
      </c>
      <c r="K70" s="14" t="s">
        <v>8</v>
      </c>
      <c r="L70" s="31">
        <v>44046</v>
      </c>
      <c r="M70" s="14">
        <v>44411</v>
      </c>
      <c r="N70" s="32" t="s">
        <v>165</v>
      </c>
      <c r="O70" s="53">
        <f>12</f>
        <v>12</v>
      </c>
      <c r="P70" s="101" t="s">
        <v>729</v>
      </c>
      <c r="Q70" s="58" t="s">
        <v>728</v>
      </c>
      <c r="R70" s="32"/>
    </row>
    <row r="71" spans="2:18" ht="90" x14ac:dyDescent="0.25">
      <c r="B71" s="33"/>
      <c r="C71" s="25" t="s">
        <v>607</v>
      </c>
      <c r="D71" s="29" t="s">
        <v>610</v>
      </c>
      <c r="E71" s="34" t="s">
        <v>608</v>
      </c>
      <c r="F71" s="28" t="s">
        <v>613</v>
      </c>
      <c r="G71" s="28" t="s">
        <v>614</v>
      </c>
      <c r="H71" s="32">
        <v>2300</v>
      </c>
      <c r="I71" s="32"/>
      <c r="J71" s="14" t="s">
        <v>47</v>
      </c>
      <c r="K71" s="14" t="s">
        <v>19</v>
      </c>
      <c r="L71" s="31">
        <v>44048</v>
      </c>
      <c r="M71" s="14">
        <v>44413</v>
      </c>
      <c r="N71" s="32" t="s">
        <v>165</v>
      </c>
      <c r="O71" s="53">
        <f>12</f>
        <v>12</v>
      </c>
      <c r="P71" s="101" t="s">
        <v>626</v>
      </c>
      <c r="Q71" s="58" t="s">
        <v>630</v>
      </c>
      <c r="R71" s="32"/>
    </row>
    <row r="72" spans="2:18" ht="45" x14ac:dyDescent="0.25">
      <c r="B72" s="33"/>
      <c r="C72" s="25"/>
      <c r="D72" s="25" t="s">
        <v>730</v>
      </c>
      <c r="E72" s="34"/>
      <c r="F72" s="28" t="s">
        <v>86</v>
      </c>
      <c r="G72" s="28" t="s">
        <v>731</v>
      </c>
      <c r="H72" s="32"/>
      <c r="I72" s="32"/>
      <c r="J72" s="30" t="s">
        <v>732</v>
      </c>
      <c r="K72" s="14" t="s">
        <v>19</v>
      </c>
      <c r="L72" s="31">
        <v>44054</v>
      </c>
      <c r="M72" s="14">
        <v>44419</v>
      </c>
      <c r="N72" s="32" t="s">
        <v>165</v>
      </c>
      <c r="O72" s="53">
        <f>12</f>
        <v>12</v>
      </c>
      <c r="P72" s="156" t="s">
        <v>733</v>
      </c>
      <c r="Q72" s="58" t="s">
        <v>712</v>
      </c>
      <c r="R72" s="32"/>
    </row>
    <row r="73" spans="2:18" ht="150" x14ac:dyDescent="0.25">
      <c r="B73" s="33"/>
      <c r="C73" s="25" t="s">
        <v>734</v>
      </c>
      <c r="D73" s="25" t="s">
        <v>735</v>
      </c>
      <c r="E73" s="34" t="s">
        <v>736</v>
      </c>
      <c r="F73" s="28" t="s">
        <v>737</v>
      </c>
      <c r="G73" s="28" t="s">
        <v>738</v>
      </c>
      <c r="H73" s="32">
        <v>41140.879999999997</v>
      </c>
      <c r="I73" s="32"/>
      <c r="J73" s="30" t="s">
        <v>62</v>
      </c>
      <c r="K73" s="31" t="s">
        <v>8</v>
      </c>
      <c r="L73" s="31">
        <v>44056</v>
      </c>
      <c r="M73" s="14">
        <v>44421</v>
      </c>
      <c r="N73" s="32" t="s">
        <v>165</v>
      </c>
      <c r="O73" s="53">
        <f>12</f>
        <v>12</v>
      </c>
      <c r="P73" s="101" t="s">
        <v>739</v>
      </c>
      <c r="Q73" s="18" t="s">
        <v>740</v>
      </c>
      <c r="R73" s="32"/>
    </row>
    <row r="74" spans="2:18" ht="90" x14ac:dyDescent="0.25">
      <c r="B74" s="33"/>
      <c r="C74" s="25" t="s">
        <v>638</v>
      </c>
      <c r="D74" s="29" t="s">
        <v>639</v>
      </c>
      <c r="E74" s="34" t="s">
        <v>642</v>
      </c>
      <c r="F74" s="28" t="s">
        <v>635</v>
      </c>
      <c r="G74" s="28" t="s">
        <v>640</v>
      </c>
      <c r="H74" s="115">
        <v>28736.12</v>
      </c>
      <c r="I74" s="32"/>
      <c r="J74" s="30" t="s">
        <v>62</v>
      </c>
      <c r="K74" s="14" t="s">
        <v>8</v>
      </c>
      <c r="L74" s="27">
        <v>44060</v>
      </c>
      <c r="M74" s="30">
        <v>44425</v>
      </c>
      <c r="N74" s="32" t="s">
        <v>165</v>
      </c>
      <c r="O74" s="53">
        <f>12</f>
        <v>12</v>
      </c>
      <c r="P74" s="101" t="s">
        <v>741</v>
      </c>
      <c r="Q74" s="58" t="s">
        <v>728</v>
      </c>
      <c r="R74" s="32"/>
    </row>
    <row r="75" spans="2:18" ht="60" x14ac:dyDescent="0.25">
      <c r="B75" s="33"/>
      <c r="C75" s="25" t="s">
        <v>742</v>
      </c>
      <c r="D75" s="25" t="s">
        <v>743</v>
      </c>
      <c r="E75" s="25"/>
      <c r="F75" s="108" t="s">
        <v>744</v>
      </c>
      <c r="G75" s="28" t="s">
        <v>745</v>
      </c>
      <c r="H75" s="32">
        <v>125008</v>
      </c>
      <c r="I75" s="32"/>
      <c r="J75" s="30" t="s">
        <v>62</v>
      </c>
      <c r="K75" s="31" t="s">
        <v>8</v>
      </c>
      <c r="L75" s="31">
        <v>44060</v>
      </c>
      <c r="M75" s="14">
        <v>44425</v>
      </c>
      <c r="N75" s="32" t="s">
        <v>165</v>
      </c>
      <c r="O75" s="53">
        <f>12</f>
        <v>12</v>
      </c>
      <c r="P75" s="101" t="s">
        <v>746</v>
      </c>
      <c r="Q75" s="18" t="s">
        <v>728</v>
      </c>
      <c r="R75" s="32"/>
    </row>
    <row r="76" spans="2:18" ht="165" x14ac:dyDescent="0.25">
      <c r="B76" s="33"/>
      <c r="C76" s="25" t="s">
        <v>311</v>
      </c>
      <c r="D76" s="29" t="s">
        <v>279</v>
      </c>
      <c r="E76" s="29"/>
      <c r="F76" s="25" t="s">
        <v>75</v>
      </c>
      <c r="G76" s="28" t="s">
        <v>76</v>
      </c>
      <c r="H76" s="98">
        <v>25200</v>
      </c>
      <c r="I76" s="98"/>
      <c r="J76" s="30" t="s">
        <v>8</v>
      </c>
      <c r="K76" s="27" t="s">
        <v>8</v>
      </c>
      <c r="L76" s="27">
        <v>42980</v>
      </c>
      <c r="M76" s="27">
        <v>44441</v>
      </c>
      <c r="N76" s="32" t="s">
        <v>174</v>
      </c>
      <c r="O76" s="53">
        <f>12+12+12+12</f>
        <v>48</v>
      </c>
      <c r="P76" s="101" t="s">
        <v>360</v>
      </c>
      <c r="Q76" s="18" t="s">
        <v>747</v>
      </c>
      <c r="R76" s="24"/>
    </row>
    <row r="77" spans="2:18" ht="30" x14ac:dyDescent="0.25">
      <c r="B77" s="33"/>
      <c r="C77" s="64" t="s">
        <v>305</v>
      </c>
      <c r="D77" s="64" t="s">
        <v>299</v>
      </c>
      <c r="E77" s="64"/>
      <c r="F77" s="25" t="s">
        <v>20</v>
      </c>
      <c r="G77" s="18" t="s">
        <v>250</v>
      </c>
      <c r="H77" s="98">
        <v>250000</v>
      </c>
      <c r="I77" s="98">
        <v>187500</v>
      </c>
      <c r="J77" s="30" t="s">
        <v>62</v>
      </c>
      <c r="K77" s="27" t="s">
        <v>8</v>
      </c>
      <c r="L77" s="27">
        <v>43346</v>
      </c>
      <c r="M77" s="27">
        <v>44443</v>
      </c>
      <c r="N77" s="32" t="s">
        <v>174</v>
      </c>
      <c r="O77" s="53">
        <f>12+12+12</f>
        <v>36</v>
      </c>
      <c r="P77" s="106" t="s">
        <v>370</v>
      </c>
      <c r="Q77" s="18" t="s">
        <v>748</v>
      </c>
      <c r="R77" s="24"/>
    </row>
    <row r="78" spans="2:18" ht="45" x14ac:dyDescent="0.25">
      <c r="B78" s="33"/>
      <c r="C78" s="25" t="s">
        <v>319</v>
      </c>
      <c r="D78" s="25" t="s">
        <v>290</v>
      </c>
      <c r="E78" s="25"/>
      <c r="F78" s="25" t="s">
        <v>40</v>
      </c>
      <c r="G78" s="25" t="s">
        <v>41</v>
      </c>
      <c r="H78" s="116">
        <v>50000</v>
      </c>
      <c r="I78" s="98"/>
      <c r="J78" s="30" t="s">
        <v>62</v>
      </c>
      <c r="K78" s="27" t="s">
        <v>8</v>
      </c>
      <c r="L78" s="27">
        <v>42625</v>
      </c>
      <c r="M78" s="27">
        <v>44452</v>
      </c>
      <c r="N78" s="32" t="s">
        <v>193</v>
      </c>
      <c r="O78" s="53">
        <f>12+12+12+12+12</f>
        <v>60</v>
      </c>
      <c r="P78" s="101" t="s">
        <v>749</v>
      </c>
      <c r="Q78" s="18" t="s">
        <v>716</v>
      </c>
      <c r="R78" s="92"/>
    </row>
    <row r="79" spans="2:18" ht="75" x14ac:dyDescent="0.25">
      <c r="B79" s="33"/>
      <c r="C79" s="25" t="s">
        <v>327</v>
      </c>
      <c r="D79" s="25" t="s">
        <v>291</v>
      </c>
      <c r="E79" s="25"/>
      <c r="F79" s="20" t="s">
        <v>44</v>
      </c>
      <c r="G79" s="28" t="s">
        <v>67</v>
      </c>
      <c r="H79" s="98">
        <v>112711.43</v>
      </c>
      <c r="I79" s="98"/>
      <c r="J79" s="30" t="s">
        <v>62</v>
      </c>
      <c r="K79" s="30" t="s">
        <v>19</v>
      </c>
      <c r="L79" s="27">
        <v>43014</v>
      </c>
      <c r="M79" s="27">
        <v>44475</v>
      </c>
      <c r="N79" s="32" t="s">
        <v>174</v>
      </c>
      <c r="O79" s="53">
        <f>12+12+12+12</f>
        <v>48</v>
      </c>
      <c r="P79" s="101" t="s">
        <v>379</v>
      </c>
      <c r="Q79" s="58" t="s">
        <v>778</v>
      </c>
      <c r="R79" s="24" t="s">
        <v>618</v>
      </c>
    </row>
    <row r="80" spans="2:18" ht="45" x14ac:dyDescent="0.25">
      <c r="B80" s="33"/>
      <c r="C80" s="64" t="s">
        <v>194</v>
      </c>
      <c r="D80" s="64" t="s">
        <v>195</v>
      </c>
      <c r="E80" s="64"/>
      <c r="F80" s="25" t="s">
        <v>196</v>
      </c>
      <c r="G80" s="28" t="s">
        <v>273</v>
      </c>
      <c r="H80" s="98">
        <v>129156</v>
      </c>
      <c r="I80" s="98"/>
      <c r="J80" s="30" t="s">
        <v>62</v>
      </c>
      <c r="K80" s="26" t="s">
        <v>8</v>
      </c>
      <c r="L80" s="27">
        <v>43955</v>
      </c>
      <c r="M80" s="23">
        <v>45050</v>
      </c>
      <c r="N80" s="23" t="s">
        <v>165</v>
      </c>
      <c r="O80" s="57">
        <f>36</f>
        <v>36</v>
      </c>
      <c r="P80" s="101" t="s">
        <v>750</v>
      </c>
      <c r="Q80" s="18" t="s">
        <v>535</v>
      </c>
      <c r="R80" s="32"/>
    </row>
    <row r="81" spans="2:18" ht="45" x14ac:dyDescent="0.25">
      <c r="B81" s="33"/>
      <c r="C81" s="25" t="s">
        <v>136</v>
      </c>
      <c r="D81" s="29" t="s">
        <v>137</v>
      </c>
      <c r="E81" s="29"/>
      <c r="F81" s="25" t="s">
        <v>138</v>
      </c>
      <c r="G81" s="28" t="s">
        <v>272</v>
      </c>
      <c r="H81" s="98">
        <v>100881.36</v>
      </c>
      <c r="I81" s="98"/>
      <c r="J81" s="30" t="s">
        <v>62</v>
      </c>
      <c r="K81" s="27" t="s">
        <v>8</v>
      </c>
      <c r="L81" s="27">
        <v>43709</v>
      </c>
      <c r="M81" s="27">
        <v>45535</v>
      </c>
      <c r="N81" s="32" t="s">
        <v>165</v>
      </c>
      <c r="O81" s="53">
        <f>60</f>
        <v>60</v>
      </c>
      <c r="P81" s="106" t="s">
        <v>411</v>
      </c>
      <c r="Q81" s="18" t="s">
        <v>541</v>
      </c>
      <c r="R81" s="32"/>
    </row>
    <row r="82" spans="2:18" ht="30" x14ac:dyDescent="0.25">
      <c r="B82" s="33"/>
      <c r="C82" s="64" t="s">
        <v>691</v>
      </c>
      <c r="D82" s="64" t="s">
        <v>692</v>
      </c>
      <c r="E82" s="64" t="s">
        <v>693</v>
      </c>
      <c r="F82" s="18" t="s">
        <v>751</v>
      </c>
      <c r="G82" s="18" t="s">
        <v>694</v>
      </c>
      <c r="H82" s="32">
        <v>16200</v>
      </c>
      <c r="I82" s="32"/>
      <c r="J82" s="26" t="s">
        <v>8</v>
      </c>
      <c r="K82" s="30" t="s">
        <v>8</v>
      </c>
      <c r="L82" s="31">
        <v>44046</v>
      </c>
      <c r="M82" s="14">
        <v>45872</v>
      </c>
      <c r="N82" s="32" t="s">
        <v>165</v>
      </c>
      <c r="O82" s="53" t="s">
        <v>540</v>
      </c>
      <c r="P82" s="101" t="s">
        <v>752</v>
      </c>
      <c r="Q82" s="58" t="s">
        <v>728</v>
      </c>
      <c r="R82" s="32"/>
    </row>
    <row r="83" spans="2:18" ht="90" x14ac:dyDescent="0.25">
      <c r="B83" s="33"/>
      <c r="C83" s="25" t="s">
        <v>110</v>
      </c>
      <c r="D83" s="25" t="s">
        <v>210</v>
      </c>
      <c r="E83" s="25"/>
      <c r="F83" s="28" t="s">
        <v>211</v>
      </c>
      <c r="G83" s="28" t="s">
        <v>212</v>
      </c>
      <c r="H83" s="24" t="s">
        <v>213</v>
      </c>
      <c r="I83" s="32"/>
      <c r="J83" s="30" t="s">
        <v>62</v>
      </c>
      <c r="K83" s="26" t="s">
        <v>337</v>
      </c>
      <c r="L83" s="27">
        <v>43782</v>
      </c>
      <c r="M83" s="30" t="s">
        <v>214</v>
      </c>
      <c r="N83" s="27" t="s">
        <v>165</v>
      </c>
      <c r="O83" s="52" t="s">
        <v>540</v>
      </c>
      <c r="P83" s="100" t="s">
        <v>622</v>
      </c>
      <c r="Q83" s="58" t="s">
        <v>542</v>
      </c>
      <c r="R83" s="32"/>
    </row>
    <row r="84" spans="2:18" ht="45" x14ac:dyDescent="0.25">
      <c r="B84" s="33"/>
      <c r="C84" s="64" t="s">
        <v>87</v>
      </c>
      <c r="D84" s="64" t="s">
        <v>285</v>
      </c>
      <c r="E84" s="64"/>
      <c r="F84" s="25" t="s">
        <v>89</v>
      </c>
      <c r="G84" s="18" t="s">
        <v>90</v>
      </c>
      <c r="H84" s="32" t="s">
        <v>91</v>
      </c>
      <c r="I84" s="32"/>
      <c r="J84" s="30" t="s">
        <v>8</v>
      </c>
      <c r="K84" s="27" t="s">
        <v>8</v>
      </c>
      <c r="L84" s="23">
        <v>41521</v>
      </c>
      <c r="M84" s="40" t="s">
        <v>105</v>
      </c>
      <c r="N84" s="32" t="s">
        <v>165</v>
      </c>
      <c r="O84" s="53" t="s">
        <v>540</v>
      </c>
      <c r="P84" s="129" t="s">
        <v>403</v>
      </c>
      <c r="Q84" s="121" t="s">
        <v>634</v>
      </c>
      <c r="R84" s="32"/>
    </row>
    <row r="85" spans="2:18" ht="45" x14ac:dyDescent="0.25">
      <c r="B85" s="33"/>
      <c r="C85" s="25">
        <v>5029833</v>
      </c>
      <c r="D85" s="25" t="s">
        <v>286</v>
      </c>
      <c r="E85" s="25"/>
      <c r="F85" s="25" t="s">
        <v>21</v>
      </c>
      <c r="G85" s="28" t="s">
        <v>22</v>
      </c>
      <c r="H85" s="32" t="s">
        <v>91</v>
      </c>
      <c r="I85" s="32"/>
      <c r="J85" s="30" t="s">
        <v>62</v>
      </c>
      <c r="K85" s="31" t="s">
        <v>8</v>
      </c>
      <c r="L85" s="31">
        <v>42993</v>
      </c>
      <c r="M85" s="14" t="s">
        <v>105</v>
      </c>
      <c r="N85" s="32" t="s">
        <v>165</v>
      </c>
      <c r="O85" s="53" t="s">
        <v>540</v>
      </c>
      <c r="P85" s="129" t="s">
        <v>383</v>
      </c>
      <c r="Q85" s="121" t="s">
        <v>634</v>
      </c>
      <c r="R85" s="32"/>
    </row>
    <row r="86" spans="2:18" x14ac:dyDescent="0.25">
      <c r="B86" s="33"/>
      <c r="C86" s="25"/>
      <c r="D86" s="25"/>
      <c r="E86" s="34"/>
      <c r="F86" s="28"/>
      <c r="G86" s="28"/>
      <c r="H86" s="32"/>
      <c r="I86" s="32"/>
      <c r="J86" s="30"/>
      <c r="K86" s="31"/>
      <c r="L86" s="31"/>
      <c r="M86" s="14"/>
      <c r="N86" s="32"/>
      <c r="O86" s="53"/>
      <c r="P86" s="18"/>
      <c r="Q86" s="18"/>
      <c r="R86" s="32"/>
    </row>
    <row r="87" spans="2:18" x14ac:dyDescent="0.25">
      <c r="B87" s="38"/>
      <c r="C87" s="43"/>
      <c r="D87" s="43"/>
      <c r="E87" s="43"/>
      <c r="F87" s="43"/>
      <c r="G87" s="44"/>
      <c r="H87" s="12"/>
      <c r="I87" s="12"/>
      <c r="J87" s="45"/>
      <c r="K87" s="93"/>
      <c r="L87" s="93"/>
      <c r="M87" s="94"/>
      <c r="N87" s="12"/>
      <c r="O87" s="95"/>
      <c r="P87" s="12"/>
      <c r="Q87" s="49"/>
      <c r="R87" s="12"/>
    </row>
    <row r="88" spans="2:18" x14ac:dyDescent="0.25">
      <c r="B88" s="38"/>
      <c r="E88"/>
      <c r="G88" s="13"/>
      <c r="H88" s="13"/>
      <c r="I88" s="13"/>
      <c r="J88" s="13"/>
      <c r="L88" s="12"/>
      <c r="M88"/>
      <c r="N88" s="133" t="s">
        <v>784</v>
      </c>
      <c r="O88" s="134"/>
      <c r="P88" s="134"/>
      <c r="Q88" s="134"/>
      <c r="R88" s="134"/>
    </row>
    <row r="90" spans="2:18" x14ac:dyDescent="0.25">
      <c r="C90" s="88"/>
      <c r="D90" t="s">
        <v>579</v>
      </c>
    </row>
    <row r="91" spans="2:18" x14ac:dyDescent="0.25">
      <c r="C91" s="90"/>
      <c r="D91" t="s">
        <v>687</v>
      </c>
    </row>
    <row r="92" spans="2:18" x14ac:dyDescent="0.25">
      <c r="C92" s="91"/>
      <c r="D92" t="s">
        <v>688</v>
      </c>
    </row>
    <row r="93" spans="2:18" x14ac:dyDescent="0.25">
      <c r="C93" s="63"/>
      <c r="D93" s="135" t="s">
        <v>580</v>
      </c>
      <c r="E93" s="136"/>
      <c r="F93" s="136"/>
    </row>
    <row r="94" spans="2:18" x14ac:dyDescent="0.25">
      <c r="C94" s="62"/>
      <c r="D94" s="135" t="s">
        <v>689</v>
      </c>
      <c r="E94" s="136"/>
      <c r="F94" s="136"/>
      <c r="G94" s="136"/>
    </row>
    <row r="95" spans="2:18" x14ac:dyDescent="0.25">
      <c r="C95" s="117"/>
      <c r="D95" s="135" t="s">
        <v>690</v>
      </c>
      <c r="E95" s="136"/>
      <c r="F95" s="136"/>
    </row>
  </sheetData>
  <autoFilter ref="B9:R9">
    <sortState ref="B10:R85">
      <sortCondition ref="M9"/>
    </sortState>
  </autoFilter>
  <mergeCells count="8">
    <mergeCell ref="N88:R88"/>
    <mergeCell ref="D93:F93"/>
    <mergeCell ref="D94:G94"/>
    <mergeCell ref="D95:F95"/>
    <mergeCell ref="C8:G8"/>
    <mergeCell ref="H8:K8"/>
    <mergeCell ref="L8:O8"/>
    <mergeCell ref="P8:R8"/>
  </mergeCells>
  <phoneticPr fontId="6" type="noConversion"/>
  <conditionalFormatting sqref="M64:M70 N39:O39 M15:M19 Q39 M21:M38 M40:M58">
    <cfRule type="cellIs" dxfId="31" priority="1" operator="lessThan">
      <formula>#REF!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54"/>
  <sheetViews>
    <sheetView topLeftCell="H52" workbookViewId="0">
      <selection activeCell="Q55" sqref="Q55"/>
    </sheetView>
  </sheetViews>
  <sheetFormatPr defaultRowHeight="15" x14ac:dyDescent="0.25"/>
  <cols>
    <col min="1" max="1" width="4.42578125" style="6" customWidth="1"/>
    <col min="2" max="2" width="8.85546875" style="6" customWidth="1"/>
    <col min="3" max="3" width="14.140625" style="6" customWidth="1"/>
    <col min="4" max="4" width="12.5703125" style="6" customWidth="1"/>
    <col min="5" max="5" width="14.28515625" style="15" customWidth="1"/>
    <col min="6" max="6" width="27.28515625" customWidth="1"/>
    <col min="7" max="7" width="29.85546875" customWidth="1"/>
    <col min="8" max="8" width="16" customWidth="1"/>
    <col min="9" max="9" width="13.85546875" customWidth="1"/>
    <col min="10" max="10" width="18.42578125" customWidth="1"/>
    <col min="11" max="11" width="10.42578125" customWidth="1"/>
    <col min="12" max="12" width="13.85546875" customWidth="1"/>
    <col min="13" max="13" width="16.42578125" style="16" customWidth="1"/>
    <col min="14" max="14" width="12.7109375" customWidth="1"/>
    <col min="15" max="15" width="15.85546875" customWidth="1"/>
    <col min="16" max="16" width="20.85546875" customWidth="1"/>
    <col min="17" max="17" width="20" customWidth="1"/>
    <col min="18" max="18" width="24.7109375" customWidth="1"/>
    <col min="19" max="19" width="12.28515625" style="11" customWidth="1"/>
    <col min="20" max="23" width="9.140625" style="11"/>
  </cols>
  <sheetData>
    <row r="3" spans="1:24" s="2" customFormat="1" ht="15.75" x14ac:dyDescent="0.2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8" spans="1:24" ht="26.25" x14ac:dyDescent="0.25">
      <c r="B8" s="51"/>
      <c r="C8" s="137" t="s">
        <v>344</v>
      </c>
      <c r="D8" s="137"/>
      <c r="E8" s="137"/>
      <c r="F8" s="137"/>
      <c r="G8" s="138"/>
      <c r="H8" s="139" t="s">
        <v>345</v>
      </c>
      <c r="I8" s="140"/>
      <c r="J8" s="140"/>
      <c r="K8" s="141"/>
      <c r="L8" s="142" t="s">
        <v>341</v>
      </c>
      <c r="M8" s="137"/>
      <c r="N8" s="137"/>
      <c r="O8" s="138"/>
      <c r="P8" s="143" t="s">
        <v>350</v>
      </c>
      <c r="Q8" s="143"/>
      <c r="R8" s="143"/>
    </row>
    <row r="9" spans="1:24" s="9" customFormat="1" ht="67.5" customHeight="1" x14ac:dyDescent="0.25">
      <c r="A9" s="6"/>
      <c r="B9" s="17" t="s">
        <v>0</v>
      </c>
      <c r="C9" s="17" t="s">
        <v>1</v>
      </c>
      <c r="D9" s="17" t="s">
        <v>2</v>
      </c>
      <c r="E9" s="19" t="s">
        <v>183</v>
      </c>
      <c r="F9" s="17" t="s">
        <v>3</v>
      </c>
      <c r="G9" s="17" t="s">
        <v>4</v>
      </c>
      <c r="H9" s="19" t="s">
        <v>342</v>
      </c>
      <c r="I9" s="19" t="s">
        <v>343</v>
      </c>
      <c r="J9" s="17" t="s">
        <v>5</v>
      </c>
      <c r="K9" s="19" t="s">
        <v>6</v>
      </c>
      <c r="L9" s="19" t="s">
        <v>7</v>
      </c>
      <c r="M9" s="19" t="s">
        <v>351</v>
      </c>
      <c r="N9" s="17" t="s">
        <v>170</v>
      </c>
      <c r="O9" s="17" t="s">
        <v>346</v>
      </c>
      <c r="P9" s="19" t="s">
        <v>347</v>
      </c>
      <c r="Q9" s="19" t="s">
        <v>348</v>
      </c>
      <c r="R9" s="19" t="s">
        <v>349</v>
      </c>
      <c r="S9" s="10"/>
      <c r="T9" s="10"/>
      <c r="U9" s="10"/>
      <c r="V9" s="10"/>
      <c r="W9" s="10"/>
      <c r="X9" s="10"/>
    </row>
    <row r="10" spans="1:24" ht="45" x14ac:dyDescent="0.25">
      <c r="B10" s="33"/>
      <c r="C10" s="25" t="s">
        <v>314</v>
      </c>
      <c r="D10" s="25" t="s">
        <v>284</v>
      </c>
      <c r="E10" s="25"/>
      <c r="F10" s="28" t="s">
        <v>178</v>
      </c>
      <c r="G10" s="28" t="s">
        <v>179</v>
      </c>
      <c r="H10" s="32">
        <v>336</v>
      </c>
      <c r="I10" s="32"/>
      <c r="J10" s="30" t="s">
        <v>62</v>
      </c>
      <c r="K10" s="26" t="s">
        <v>8</v>
      </c>
      <c r="L10" s="27">
        <v>43664</v>
      </c>
      <c r="M10" s="83">
        <v>43951</v>
      </c>
      <c r="N10" s="27" t="s">
        <v>492</v>
      </c>
      <c r="O10" s="52">
        <f>5+4</f>
        <v>9</v>
      </c>
      <c r="P10" s="58" t="s">
        <v>356</v>
      </c>
      <c r="Q10" s="27"/>
      <c r="R10" s="32"/>
    </row>
    <row r="11" spans="1:24" ht="45" x14ac:dyDescent="0.25">
      <c r="B11" s="33"/>
      <c r="C11" s="25" t="s">
        <v>572</v>
      </c>
      <c r="D11" s="25" t="s">
        <v>573</v>
      </c>
      <c r="E11" s="29"/>
      <c r="F11" s="20" t="s">
        <v>456</v>
      </c>
      <c r="G11" s="28" t="s">
        <v>457</v>
      </c>
      <c r="H11" s="32"/>
      <c r="I11" s="32"/>
      <c r="J11" s="26" t="s">
        <v>489</v>
      </c>
      <c r="K11" s="27" t="s">
        <v>8</v>
      </c>
      <c r="L11" s="27">
        <v>43475</v>
      </c>
      <c r="M11" s="27">
        <v>43656</v>
      </c>
      <c r="N11" s="32" t="s">
        <v>492</v>
      </c>
      <c r="O11" s="67">
        <f>12</f>
        <v>12</v>
      </c>
      <c r="P11" s="58" t="s">
        <v>493</v>
      </c>
      <c r="Q11" s="58" t="s">
        <v>494</v>
      </c>
      <c r="R11" s="24"/>
    </row>
    <row r="12" spans="1:24" ht="60" x14ac:dyDescent="0.25">
      <c r="B12" s="33"/>
      <c r="C12" s="25" t="s">
        <v>77</v>
      </c>
      <c r="D12" s="29" t="s">
        <v>63</v>
      </c>
      <c r="E12" s="29"/>
      <c r="F12" s="25" t="s">
        <v>78</v>
      </c>
      <c r="G12" s="28" t="s">
        <v>79</v>
      </c>
      <c r="H12" s="32">
        <v>8400</v>
      </c>
      <c r="I12" s="32"/>
      <c r="J12" s="30" t="s">
        <v>62</v>
      </c>
      <c r="K12" s="27" t="s">
        <v>8</v>
      </c>
      <c r="L12" s="27">
        <v>43222</v>
      </c>
      <c r="M12" s="27">
        <v>43953</v>
      </c>
      <c r="N12" s="32" t="s">
        <v>492</v>
      </c>
      <c r="O12" s="53">
        <f>12+12</f>
        <v>24</v>
      </c>
      <c r="P12" s="60" t="s">
        <v>360</v>
      </c>
      <c r="Q12" s="58"/>
      <c r="R12" s="24" t="s">
        <v>565</v>
      </c>
    </row>
    <row r="13" spans="1:24" ht="60" x14ac:dyDescent="0.25">
      <c r="B13" s="33"/>
      <c r="C13" s="25" t="s">
        <v>570</v>
      </c>
      <c r="D13" s="25" t="s">
        <v>571</v>
      </c>
      <c r="E13" s="29"/>
      <c r="F13" s="25" t="s">
        <v>569</v>
      </c>
      <c r="G13" s="28" t="s">
        <v>568</v>
      </c>
      <c r="H13" s="32"/>
      <c r="I13" s="32"/>
      <c r="J13" s="30" t="s">
        <v>62</v>
      </c>
      <c r="K13" s="27" t="s">
        <v>8</v>
      </c>
      <c r="L13" s="27">
        <v>42964</v>
      </c>
      <c r="M13" s="27">
        <v>44061</v>
      </c>
      <c r="N13" s="32" t="s">
        <v>492</v>
      </c>
      <c r="O13" s="84">
        <f>12+12+12</f>
        <v>36</v>
      </c>
      <c r="P13" s="60" t="s">
        <v>360</v>
      </c>
      <c r="Q13" s="58" t="s">
        <v>574</v>
      </c>
      <c r="R13" s="24" t="s">
        <v>566</v>
      </c>
    </row>
    <row r="14" spans="1:24" ht="45" x14ac:dyDescent="0.25">
      <c r="B14" s="33"/>
      <c r="C14" s="25" t="s">
        <v>683</v>
      </c>
      <c r="D14" s="25" t="s">
        <v>682</v>
      </c>
      <c r="E14" s="29"/>
      <c r="F14" s="28" t="s">
        <v>684</v>
      </c>
      <c r="G14" s="28" t="s">
        <v>567</v>
      </c>
      <c r="H14" s="32">
        <v>5880</v>
      </c>
      <c r="I14" s="32"/>
      <c r="J14" s="30" t="s">
        <v>62</v>
      </c>
      <c r="K14" s="27" t="s">
        <v>8</v>
      </c>
      <c r="L14" s="27">
        <v>43042</v>
      </c>
      <c r="M14" s="27">
        <v>43772</v>
      </c>
      <c r="N14" s="32" t="s">
        <v>492</v>
      </c>
      <c r="O14" s="84">
        <f>12+12</f>
        <v>24</v>
      </c>
      <c r="P14" s="60" t="s">
        <v>360</v>
      </c>
      <c r="Q14" s="58"/>
      <c r="R14" s="24"/>
    </row>
    <row r="15" spans="1:24" ht="45" x14ac:dyDescent="0.25">
      <c r="B15" s="33"/>
      <c r="C15" s="25" t="s">
        <v>109</v>
      </c>
      <c r="D15" s="25" t="s">
        <v>110</v>
      </c>
      <c r="E15" s="29"/>
      <c r="F15" s="28" t="s">
        <v>111</v>
      </c>
      <c r="G15" s="28" t="s">
        <v>458</v>
      </c>
      <c r="H15" s="32"/>
      <c r="I15" s="32"/>
      <c r="J15" s="26" t="s">
        <v>489</v>
      </c>
      <c r="K15" s="27" t="s">
        <v>8</v>
      </c>
      <c r="L15" s="27">
        <v>43588</v>
      </c>
      <c r="M15" s="27">
        <v>43680</v>
      </c>
      <c r="N15" s="32" t="s">
        <v>492</v>
      </c>
      <c r="O15" s="67">
        <f>3</f>
        <v>3</v>
      </c>
      <c r="P15" s="58" t="s">
        <v>526</v>
      </c>
      <c r="Q15" s="58" t="s">
        <v>495</v>
      </c>
      <c r="R15" s="24"/>
    </row>
    <row r="16" spans="1:24" ht="45" x14ac:dyDescent="0.25">
      <c r="B16" s="33"/>
      <c r="C16" s="25" t="s">
        <v>428</v>
      </c>
      <c r="D16" s="29" t="s">
        <v>429</v>
      </c>
      <c r="E16" s="29"/>
      <c r="F16" s="25" t="s">
        <v>459</v>
      </c>
      <c r="G16" s="28" t="s">
        <v>460</v>
      </c>
      <c r="H16" s="32"/>
      <c r="I16" s="32"/>
      <c r="J16" s="26" t="s">
        <v>489</v>
      </c>
      <c r="K16" s="27" t="s">
        <v>8</v>
      </c>
      <c r="L16" s="27">
        <v>43325</v>
      </c>
      <c r="M16" s="27">
        <v>43690</v>
      </c>
      <c r="N16" s="32" t="s">
        <v>492</v>
      </c>
      <c r="O16" s="67">
        <f>12</f>
        <v>12</v>
      </c>
      <c r="P16" s="66" t="s">
        <v>496</v>
      </c>
      <c r="Q16" s="58" t="s">
        <v>497</v>
      </c>
      <c r="R16" s="32"/>
    </row>
    <row r="17" spans="2:18" ht="45" x14ac:dyDescent="0.25">
      <c r="B17" s="33"/>
      <c r="C17" s="25" t="s">
        <v>430</v>
      </c>
      <c r="D17" s="29" t="s">
        <v>431</v>
      </c>
      <c r="E17" s="29"/>
      <c r="F17" s="25" t="s">
        <v>461</v>
      </c>
      <c r="G17" s="28" t="s">
        <v>462</v>
      </c>
      <c r="H17" s="32"/>
      <c r="I17" s="32"/>
      <c r="J17" s="26" t="s">
        <v>489</v>
      </c>
      <c r="K17" s="27" t="s">
        <v>8</v>
      </c>
      <c r="L17" s="27">
        <v>43334</v>
      </c>
      <c r="M17" s="27">
        <v>43699</v>
      </c>
      <c r="N17" s="32" t="s">
        <v>492</v>
      </c>
      <c r="O17" s="67">
        <f>12</f>
        <v>12</v>
      </c>
      <c r="P17" s="66" t="s">
        <v>498</v>
      </c>
      <c r="Q17" s="58" t="s">
        <v>499</v>
      </c>
      <c r="R17" s="32"/>
    </row>
    <row r="18" spans="2:18" ht="45" x14ac:dyDescent="0.25">
      <c r="B18" s="33"/>
      <c r="C18" s="25" t="s">
        <v>432</v>
      </c>
      <c r="D18" s="29" t="s">
        <v>428</v>
      </c>
      <c r="E18" s="29"/>
      <c r="F18" s="25" t="s">
        <v>463</v>
      </c>
      <c r="G18" s="28" t="s">
        <v>464</v>
      </c>
      <c r="H18" s="32"/>
      <c r="I18" s="32"/>
      <c r="J18" s="26" t="s">
        <v>489</v>
      </c>
      <c r="K18" s="27" t="s">
        <v>8</v>
      </c>
      <c r="L18" s="27">
        <v>43364</v>
      </c>
      <c r="M18" s="27">
        <v>43729</v>
      </c>
      <c r="N18" s="32" t="s">
        <v>492</v>
      </c>
      <c r="O18" s="67">
        <f>12</f>
        <v>12</v>
      </c>
      <c r="P18" s="59" t="s">
        <v>500</v>
      </c>
      <c r="Q18" s="18" t="s">
        <v>501</v>
      </c>
      <c r="R18" s="69"/>
    </row>
    <row r="19" spans="2:18" ht="45" x14ac:dyDescent="0.25">
      <c r="B19" s="33"/>
      <c r="C19" s="25" t="s">
        <v>433</v>
      </c>
      <c r="D19" s="25" t="s">
        <v>434</v>
      </c>
      <c r="E19" s="25"/>
      <c r="F19" s="65" t="s">
        <v>45</v>
      </c>
      <c r="G19" s="28" t="s">
        <v>465</v>
      </c>
      <c r="H19" s="24"/>
      <c r="I19" s="32"/>
      <c r="J19" s="26" t="s">
        <v>489</v>
      </c>
      <c r="K19" s="27" t="s">
        <v>8</v>
      </c>
      <c r="L19" s="27">
        <v>43389</v>
      </c>
      <c r="M19" s="27">
        <v>43754</v>
      </c>
      <c r="N19" s="32" t="s">
        <v>492</v>
      </c>
      <c r="O19" s="67">
        <f>12</f>
        <v>12</v>
      </c>
      <c r="P19" s="58" t="s">
        <v>502</v>
      </c>
      <c r="Q19" s="18" t="s">
        <v>503</v>
      </c>
      <c r="R19" s="69"/>
    </row>
    <row r="20" spans="2:18" ht="45" x14ac:dyDescent="0.25">
      <c r="B20" s="33"/>
      <c r="C20" s="25" t="s">
        <v>435</v>
      </c>
      <c r="D20" s="25" t="s">
        <v>436</v>
      </c>
      <c r="E20" s="22"/>
      <c r="F20" s="28" t="s">
        <v>111</v>
      </c>
      <c r="G20" s="28" t="s">
        <v>466</v>
      </c>
      <c r="H20" s="32"/>
      <c r="I20" s="32"/>
      <c r="J20" s="30" t="s">
        <v>490</v>
      </c>
      <c r="K20" s="27" t="s">
        <v>8</v>
      </c>
      <c r="L20" s="27">
        <v>43665</v>
      </c>
      <c r="M20" s="27">
        <v>44091</v>
      </c>
      <c r="N20" s="32" t="s">
        <v>492</v>
      </c>
      <c r="O20" s="67">
        <f>2</f>
        <v>2</v>
      </c>
      <c r="P20" s="58" t="s">
        <v>504</v>
      </c>
      <c r="Q20" s="18" t="s">
        <v>505</v>
      </c>
      <c r="R20" s="69"/>
    </row>
    <row r="21" spans="2:18" ht="45" x14ac:dyDescent="0.25">
      <c r="B21" s="33"/>
      <c r="C21" s="25" t="s">
        <v>437</v>
      </c>
      <c r="D21" s="25" t="s">
        <v>434</v>
      </c>
      <c r="E21" s="25"/>
      <c r="F21" s="20" t="s">
        <v>467</v>
      </c>
      <c r="G21" s="28" t="s">
        <v>468</v>
      </c>
      <c r="H21" s="30"/>
      <c r="I21" s="32"/>
      <c r="J21" s="26" t="s">
        <v>489</v>
      </c>
      <c r="K21" s="27" t="s">
        <v>8</v>
      </c>
      <c r="L21" s="27">
        <v>43389</v>
      </c>
      <c r="M21" s="27">
        <v>43754</v>
      </c>
      <c r="N21" s="32" t="s">
        <v>492</v>
      </c>
      <c r="O21" s="67">
        <f>12</f>
        <v>12</v>
      </c>
      <c r="P21" s="66" t="s">
        <v>506</v>
      </c>
      <c r="Q21" s="18" t="s">
        <v>503</v>
      </c>
      <c r="R21" s="69"/>
    </row>
    <row r="22" spans="2:18" ht="45" x14ac:dyDescent="0.25">
      <c r="B22" s="33"/>
      <c r="C22" s="25" t="s">
        <v>438</v>
      </c>
      <c r="D22" s="25" t="s">
        <v>439</v>
      </c>
      <c r="E22" s="34"/>
      <c r="F22" s="25" t="s">
        <v>469</v>
      </c>
      <c r="G22" s="70" t="s">
        <v>470</v>
      </c>
      <c r="H22" s="32"/>
      <c r="I22" s="32"/>
      <c r="J22" s="72" t="s">
        <v>489</v>
      </c>
      <c r="K22" s="27" t="s">
        <v>8</v>
      </c>
      <c r="L22" s="27">
        <v>43088</v>
      </c>
      <c r="M22" s="30">
        <v>43818</v>
      </c>
      <c r="N22" s="32" t="s">
        <v>492</v>
      </c>
      <c r="O22" s="67">
        <f>12+12</f>
        <v>24</v>
      </c>
      <c r="P22" s="66" t="s">
        <v>507</v>
      </c>
      <c r="Q22" s="18" t="s">
        <v>508</v>
      </c>
      <c r="R22" s="32"/>
    </row>
    <row r="23" spans="2:18" ht="45" x14ac:dyDescent="0.25">
      <c r="B23" s="33"/>
      <c r="C23" s="25" t="s">
        <v>440</v>
      </c>
      <c r="D23" s="25" t="s">
        <v>441</v>
      </c>
      <c r="E23" s="76"/>
      <c r="F23" s="25" t="s">
        <v>471</v>
      </c>
      <c r="G23" s="71" t="s">
        <v>472</v>
      </c>
      <c r="H23" s="74"/>
      <c r="I23" s="74"/>
      <c r="J23" s="72" t="s">
        <v>491</v>
      </c>
      <c r="K23" s="27" t="s">
        <v>8</v>
      </c>
      <c r="L23" s="27">
        <v>43644</v>
      </c>
      <c r="M23" s="27">
        <v>43826</v>
      </c>
      <c r="N23" s="32" t="s">
        <v>492</v>
      </c>
      <c r="O23" s="67">
        <f>7</f>
        <v>7</v>
      </c>
      <c r="P23" s="58" t="s">
        <v>509</v>
      </c>
      <c r="Q23" s="18" t="s">
        <v>510</v>
      </c>
      <c r="R23" s="79"/>
    </row>
    <row r="24" spans="2:18" ht="45" x14ac:dyDescent="0.25">
      <c r="B24" s="33"/>
      <c r="C24" s="25" t="s">
        <v>442</v>
      </c>
      <c r="D24" s="25" t="s">
        <v>443</v>
      </c>
      <c r="E24" s="76"/>
      <c r="F24" s="25" t="s">
        <v>473</v>
      </c>
      <c r="G24" s="70" t="s">
        <v>474</v>
      </c>
      <c r="H24" s="75"/>
      <c r="I24" s="75"/>
      <c r="J24" s="72" t="s">
        <v>489</v>
      </c>
      <c r="K24" s="27" t="s">
        <v>8</v>
      </c>
      <c r="L24" s="27">
        <v>42942</v>
      </c>
      <c r="M24" s="30">
        <v>43830</v>
      </c>
      <c r="N24" s="32" t="s">
        <v>492</v>
      </c>
      <c r="O24" s="67">
        <f>12+12+5</f>
        <v>29</v>
      </c>
      <c r="P24" s="58" t="s">
        <v>511</v>
      </c>
      <c r="Q24" s="18" t="s">
        <v>512</v>
      </c>
      <c r="R24" s="76"/>
    </row>
    <row r="25" spans="2:18" ht="45" x14ac:dyDescent="0.25">
      <c r="B25" s="22"/>
      <c r="C25" s="25" t="s">
        <v>444</v>
      </c>
      <c r="D25" s="29" t="s">
        <v>445</v>
      </c>
      <c r="E25" s="77"/>
      <c r="F25" s="25" t="s">
        <v>475</v>
      </c>
      <c r="G25" s="71" t="s">
        <v>476</v>
      </c>
      <c r="H25" s="76"/>
      <c r="I25" s="76"/>
      <c r="J25" s="72" t="s">
        <v>489</v>
      </c>
      <c r="K25" s="27" t="s">
        <v>8</v>
      </c>
      <c r="L25" s="27">
        <v>43655</v>
      </c>
      <c r="M25" s="27">
        <v>43830</v>
      </c>
      <c r="N25" s="32" t="s">
        <v>492</v>
      </c>
      <c r="O25" s="67">
        <v>5</v>
      </c>
      <c r="P25" s="58" t="s">
        <v>513</v>
      </c>
      <c r="Q25" s="18" t="s">
        <v>514</v>
      </c>
      <c r="R25" s="76"/>
    </row>
    <row r="26" spans="2:18" ht="45" x14ac:dyDescent="0.25">
      <c r="B26" s="22"/>
      <c r="C26" s="25" t="s">
        <v>446</v>
      </c>
      <c r="D26" s="64" t="s">
        <v>447</v>
      </c>
      <c r="E26" s="77"/>
      <c r="F26" s="28" t="s">
        <v>477</v>
      </c>
      <c r="G26" s="71" t="s">
        <v>478</v>
      </c>
      <c r="H26" s="76"/>
      <c r="I26" s="76"/>
      <c r="J26" s="73" t="s">
        <v>62</v>
      </c>
      <c r="K26" s="27" t="s">
        <v>8</v>
      </c>
      <c r="L26" s="27">
        <v>43663</v>
      </c>
      <c r="M26" s="27">
        <v>43830</v>
      </c>
      <c r="N26" s="32" t="s">
        <v>492</v>
      </c>
      <c r="O26" s="67">
        <v>5</v>
      </c>
      <c r="P26" s="58" t="s">
        <v>515</v>
      </c>
      <c r="Q26" s="18" t="s">
        <v>516</v>
      </c>
      <c r="R26" s="76"/>
    </row>
    <row r="27" spans="2:18" ht="45" x14ac:dyDescent="0.25">
      <c r="B27" s="22"/>
      <c r="C27" s="64" t="s">
        <v>446</v>
      </c>
      <c r="D27" s="64" t="s">
        <v>446</v>
      </c>
      <c r="E27" s="77"/>
      <c r="F27" s="28" t="s">
        <v>479</v>
      </c>
      <c r="G27" s="66" t="s">
        <v>480</v>
      </c>
      <c r="H27" s="76"/>
      <c r="I27" s="76"/>
      <c r="J27" s="73" t="s">
        <v>62</v>
      </c>
      <c r="K27" s="27" t="s">
        <v>8</v>
      </c>
      <c r="L27" s="27">
        <v>43663</v>
      </c>
      <c r="M27" s="27">
        <v>43830</v>
      </c>
      <c r="N27" s="32" t="s">
        <v>492</v>
      </c>
      <c r="O27" s="68">
        <v>5</v>
      </c>
      <c r="P27" s="58" t="s">
        <v>517</v>
      </c>
      <c r="Q27" s="18" t="s">
        <v>516</v>
      </c>
      <c r="R27" s="76"/>
    </row>
    <row r="28" spans="2:18" ht="45" x14ac:dyDescent="0.25">
      <c r="B28" s="22"/>
      <c r="C28" s="25" t="s">
        <v>448</v>
      </c>
      <c r="D28" s="29" t="s">
        <v>449</v>
      </c>
      <c r="E28" s="77"/>
      <c r="F28" s="25" t="s">
        <v>481</v>
      </c>
      <c r="G28" s="71" t="s">
        <v>482</v>
      </c>
      <c r="H28" s="76"/>
      <c r="I28" s="76"/>
      <c r="J28" s="72" t="s">
        <v>491</v>
      </c>
      <c r="K28" s="27" t="s">
        <v>8</v>
      </c>
      <c r="L28" s="27">
        <v>43474</v>
      </c>
      <c r="M28" s="27">
        <v>43839</v>
      </c>
      <c r="N28" s="32" t="s">
        <v>492</v>
      </c>
      <c r="O28" s="67">
        <v>12</v>
      </c>
      <c r="P28" s="58" t="s">
        <v>518</v>
      </c>
      <c r="Q28" s="18" t="s">
        <v>519</v>
      </c>
      <c r="R28" s="76"/>
    </row>
    <row r="29" spans="2:18" ht="45" x14ac:dyDescent="0.25">
      <c r="B29" s="22"/>
      <c r="C29" s="64" t="s">
        <v>450</v>
      </c>
      <c r="D29" s="64" t="s">
        <v>451</v>
      </c>
      <c r="E29" s="77"/>
      <c r="F29" s="28" t="s">
        <v>483</v>
      </c>
      <c r="G29" s="58" t="s">
        <v>484</v>
      </c>
      <c r="H29" s="76"/>
      <c r="I29" s="76"/>
      <c r="J29" s="72" t="s">
        <v>489</v>
      </c>
      <c r="K29" s="27" t="s">
        <v>8</v>
      </c>
      <c r="L29" s="27">
        <v>43739</v>
      </c>
      <c r="M29" s="27">
        <v>43862</v>
      </c>
      <c r="N29" s="32" t="s">
        <v>492</v>
      </c>
      <c r="O29" s="67">
        <f>4</f>
        <v>4</v>
      </c>
      <c r="P29" s="61" t="s">
        <v>520</v>
      </c>
      <c r="Q29" s="18" t="s">
        <v>521</v>
      </c>
      <c r="R29" s="76"/>
    </row>
    <row r="30" spans="2:18" ht="60" x14ac:dyDescent="0.25">
      <c r="B30" s="22"/>
      <c r="C30" s="25" t="s">
        <v>452</v>
      </c>
      <c r="D30" s="29" t="s">
        <v>453</v>
      </c>
      <c r="E30" s="77"/>
      <c r="F30" s="28" t="s">
        <v>485</v>
      </c>
      <c r="G30" s="71" t="s">
        <v>486</v>
      </c>
      <c r="H30" s="76"/>
      <c r="I30" s="76"/>
      <c r="J30" s="72" t="s">
        <v>489</v>
      </c>
      <c r="K30" s="27" t="s">
        <v>8</v>
      </c>
      <c r="L30" s="27">
        <v>43741</v>
      </c>
      <c r="M30" s="27">
        <v>43923</v>
      </c>
      <c r="N30" s="32" t="s">
        <v>492</v>
      </c>
      <c r="O30" s="67">
        <f>6</f>
        <v>6</v>
      </c>
      <c r="P30" s="58" t="s">
        <v>522</v>
      </c>
      <c r="Q30" s="18" t="s">
        <v>523</v>
      </c>
      <c r="R30" s="76"/>
    </row>
    <row r="31" spans="2:18" ht="45" x14ac:dyDescent="0.25">
      <c r="B31" s="22"/>
      <c r="C31" s="64" t="s">
        <v>454</v>
      </c>
      <c r="D31" s="64" t="s">
        <v>455</v>
      </c>
      <c r="E31" s="77"/>
      <c r="F31" s="28" t="s">
        <v>487</v>
      </c>
      <c r="G31" s="58" t="s">
        <v>488</v>
      </c>
      <c r="H31" s="76"/>
      <c r="I31" s="76"/>
      <c r="J31" s="72" t="s">
        <v>489</v>
      </c>
      <c r="K31" s="27" t="s">
        <v>8</v>
      </c>
      <c r="L31" s="27">
        <v>43200</v>
      </c>
      <c r="M31" s="27">
        <v>43931</v>
      </c>
      <c r="N31" s="32" t="s">
        <v>492</v>
      </c>
      <c r="O31" s="67">
        <f>12+12</f>
        <v>24</v>
      </c>
      <c r="P31" s="58" t="s">
        <v>524</v>
      </c>
      <c r="Q31" s="18" t="s">
        <v>525</v>
      </c>
      <c r="R31" s="76"/>
    </row>
    <row r="32" spans="2:18" ht="60" x14ac:dyDescent="0.25">
      <c r="B32" s="22"/>
      <c r="C32" s="25" t="s">
        <v>527</v>
      </c>
      <c r="D32" s="25" t="s">
        <v>528</v>
      </c>
      <c r="E32" s="77"/>
      <c r="F32" s="20" t="s">
        <v>53</v>
      </c>
      <c r="G32" s="28" t="s">
        <v>529</v>
      </c>
      <c r="H32" s="76"/>
      <c r="I32" s="76"/>
      <c r="J32" s="72" t="s">
        <v>489</v>
      </c>
      <c r="K32" s="30" t="s">
        <v>530</v>
      </c>
      <c r="L32" s="27">
        <v>43052</v>
      </c>
      <c r="M32" s="27">
        <v>44148</v>
      </c>
      <c r="N32" s="22" t="s">
        <v>492</v>
      </c>
      <c r="O32" s="78">
        <f>12+12+12</f>
        <v>36</v>
      </c>
      <c r="P32" s="58" t="s">
        <v>382</v>
      </c>
      <c r="Q32" s="18" t="s">
        <v>531</v>
      </c>
      <c r="R32" s="80" t="s">
        <v>532</v>
      </c>
    </row>
    <row r="33" spans="2:18" ht="135" x14ac:dyDescent="0.25">
      <c r="B33" s="22"/>
      <c r="C33" s="25" t="s">
        <v>115</v>
      </c>
      <c r="D33" s="25" t="s">
        <v>116</v>
      </c>
      <c r="E33" s="25"/>
      <c r="F33" s="20" t="s">
        <v>117</v>
      </c>
      <c r="G33" s="28" t="s">
        <v>253</v>
      </c>
      <c r="H33" s="98">
        <v>6225</v>
      </c>
      <c r="I33" s="98"/>
      <c r="J33" s="30" t="s">
        <v>62</v>
      </c>
      <c r="K33" s="27" t="s">
        <v>8</v>
      </c>
      <c r="L33" s="27">
        <v>43563</v>
      </c>
      <c r="M33" s="27">
        <v>44020</v>
      </c>
      <c r="N33" s="32" t="s">
        <v>492</v>
      </c>
      <c r="O33" s="53">
        <f>15</f>
        <v>15</v>
      </c>
      <c r="P33" s="58" t="s">
        <v>362</v>
      </c>
      <c r="Q33" s="58" t="s">
        <v>533</v>
      </c>
      <c r="R33" s="24" t="s">
        <v>619</v>
      </c>
    </row>
    <row r="34" spans="2:18" ht="90" x14ac:dyDescent="0.25">
      <c r="B34" s="22"/>
      <c r="C34" s="25" t="s">
        <v>98</v>
      </c>
      <c r="D34" s="29" t="s">
        <v>99</v>
      </c>
      <c r="E34" s="29"/>
      <c r="F34" s="25" t="s">
        <v>100</v>
      </c>
      <c r="G34" s="28" t="s">
        <v>101</v>
      </c>
      <c r="H34" s="98">
        <v>6987.24</v>
      </c>
      <c r="I34" s="98"/>
      <c r="J34" s="30" t="s">
        <v>8</v>
      </c>
      <c r="K34" s="27" t="s">
        <v>8</v>
      </c>
      <c r="L34" s="27">
        <v>42195</v>
      </c>
      <c r="M34" s="27">
        <v>44022</v>
      </c>
      <c r="N34" s="32" t="s">
        <v>492</v>
      </c>
      <c r="O34" s="53">
        <f>12+12+12+12+3+3+4+2</f>
        <v>60</v>
      </c>
      <c r="P34" s="58" t="s">
        <v>360</v>
      </c>
      <c r="Q34" s="58" t="s">
        <v>536</v>
      </c>
      <c r="R34" s="24" t="s">
        <v>417</v>
      </c>
    </row>
    <row r="35" spans="2:18" ht="135" x14ac:dyDescent="0.25">
      <c r="B35" s="22"/>
      <c r="C35" s="25" t="s">
        <v>69</v>
      </c>
      <c r="D35" s="29" t="s">
        <v>70</v>
      </c>
      <c r="E35" s="29"/>
      <c r="F35" s="25" t="s">
        <v>71</v>
      </c>
      <c r="G35" s="28" t="s">
        <v>266</v>
      </c>
      <c r="H35" s="98">
        <v>4200</v>
      </c>
      <c r="I35" s="98"/>
      <c r="J35" s="30" t="s">
        <v>62</v>
      </c>
      <c r="K35" s="27" t="s">
        <v>8</v>
      </c>
      <c r="L35" s="27">
        <v>43291</v>
      </c>
      <c r="M35" s="27">
        <v>44022</v>
      </c>
      <c r="N35" s="32" t="s">
        <v>492</v>
      </c>
      <c r="O35" s="53">
        <f>12+12</f>
        <v>24</v>
      </c>
      <c r="P35" s="58" t="s">
        <v>363</v>
      </c>
      <c r="Q35" s="58" t="s">
        <v>554</v>
      </c>
      <c r="R35" s="24" t="s">
        <v>418</v>
      </c>
    </row>
    <row r="36" spans="2:18" ht="135" x14ac:dyDescent="0.25">
      <c r="B36" s="22"/>
      <c r="C36" s="25" t="s">
        <v>112</v>
      </c>
      <c r="D36" s="25" t="s">
        <v>113</v>
      </c>
      <c r="E36" s="25"/>
      <c r="F36" s="65" t="s">
        <v>45</v>
      </c>
      <c r="G36" s="28" t="s">
        <v>114</v>
      </c>
      <c r="H36" s="98">
        <v>5150</v>
      </c>
      <c r="I36" s="98"/>
      <c r="J36" s="30" t="s">
        <v>62</v>
      </c>
      <c r="K36" s="27" t="s">
        <v>8</v>
      </c>
      <c r="L36" s="27">
        <v>43663</v>
      </c>
      <c r="M36" s="27">
        <v>44028</v>
      </c>
      <c r="N36" s="32" t="s">
        <v>492</v>
      </c>
      <c r="O36" s="53">
        <f>12</f>
        <v>12</v>
      </c>
      <c r="P36" s="109" t="s">
        <v>365</v>
      </c>
      <c r="Q36" s="58" t="s">
        <v>553</v>
      </c>
      <c r="R36" s="24" t="s">
        <v>620</v>
      </c>
    </row>
    <row r="37" spans="2:18" ht="30" x14ac:dyDescent="0.25">
      <c r="B37" s="22"/>
      <c r="C37" s="18" t="s">
        <v>80</v>
      </c>
      <c r="D37" s="18" t="s">
        <v>26</v>
      </c>
      <c r="E37" s="18"/>
      <c r="F37" s="18" t="s">
        <v>81</v>
      </c>
      <c r="G37" s="18" t="s">
        <v>82</v>
      </c>
      <c r="H37" s="98">
        <v>4200</v>
      </c>
      <c r="I37" s="98"/>
      <c r="J37" s="64" t="s">
        <v>8</v>
      </c>
      <c r="K37" s="64" t="s">
        <v>8</v>
      </c>
      <c r="L37" s="86">
        <v>43164</v>
      </c>
      <c r="M37" s="86">
        <v>44079</v>
      </c>
      <c r="N37" s="32" t="s">
        <v>492</v>
      </c>
      <c r="O37" s="54">
        <f>12+12+6</f>
        <v>30</v>
      </c>
      <c r="P37" s="18" t="s">
        <v>360</v>
      </c>
      <c r="Q37" s="18" t="s">
        <v>564</v>
      </c>
      <c r="R37" s="24" t="s">
        <v>339</v>
      </c>
    </row>
    <row r="38" spans="2:18" ht="30" x14ac:dyDescent="0.25">
      <c r="B38" s="22"/>
      <c r="C38" s="25" t="s">
        <v>92</v>
      </c>
      <c r="D38" s="29" t="s">
        <v>93</v>
      </c>
      <c r="E38" s="29"/>
      <c r="F38" s="25" t="s">
        <v>94</v>
      </c>
      <c r="G38" s="28" t="s">
        <v>95</v>
      </c>
      <c r="H38" s="98">
        <v>14400</v>
      </c>
      <c r="I38" s="98"/>
      <c r="J38" s="30" t="s">
        <v>8</v>
      </c>
      <c r="K38" s="27" t="s">
        <v>8</v>
      </c>
      <c r="L38" s="27">
        <v>43042</v>
      </c>
      <c r="M38" s="27">
        <v>44138</v>
      </c>
      <c r="N38" s="32" t="s">
        <v>492</v>
      </c>
      <c r="O38" s="54">
        <f>12+12+12</f>
        <v>36</v>
      </c>
      <c r="P38" s="58" t="s">
        <v>360</v>
      </c>
      <c r="Q38" s="59"/>
      <c r="R38" s="24" t="s">
        <v>340</v>
      </c>
    </row>
    <row r="39" spans="2:18" ht="45" x14ac:dyDescent="0.25">
      <c r="B39" s="33"/>
      <c r="C39" s="64" t="s">
        <v>102</v>
      </c>
      <c r="D39" s="64" t="s">
        <v>103</v>
      </c>
      <c r="E39" s="64"/>
      <c r="F39" s="25" t="s">
        <v>104</v>
      </c>
      <c r="G39" s="18" t="s">
        <v>241</v>
      </c>
      <c r="H39" s="98">
        <v>17321.04</v>
      </c>
      <c r="I39" s="98"/>
      <c r="J39" s="30" t="s">
        <v>8</v>
      </c>
      <c r="K39" s="27" t="s">
        <v>8</v>
      </c>
      <c r="L39" s="27">
        <v>42217</v>
      </c>
      <c r="M39" s="27">
        <v>44045</v>
      </c>
      <c r="N39" s="32" t="s">
        <v>193</v>
      </c>
      <c r="O39" s="53">
        <f>12+12+12+12+12</f>
        <v>60</v>
      </c>
      <c r="P39" s="102" t="s">
        <v>360</v>
      </c>
      <c r="Q39" s="87" t="s">
        <v>634</v>
      </c>
      <c r="R39" s="28" t="s">
        <v>621</v>
      </c>
    </row>
    <row r="40" spans="2:18" ht="120" x14ac:dyDescent="0.25">
      <c r="B40" s="33"/>
      <c r="C40" s="25" t="s">
        <v>109</v>
      </c>
      <c r="D40" s="25" t="s">
        <v>110</v>
      </c>
      <c r="E40" s="25"/>
      <c r="F40" s="28" t="s">
        <v>592</v>
      </c>
      <c r="G40" s="28" t="s">
        <v>590</v>
      </c>
      <c r="H40" s="98">
        <v>18300</v>
      </c>
      <c r="I40" s="98"/>
      <c r="J40" s="30" t="s">
        <v>62</v>
      </c>
      <c r="K40" s="27" t="s">
        <v>8</v>
      </c>
      <c r="L40" s="27">
        <v>43588</v>
      </c>
      <c r="M40" s="27">
        <v>44046</v>
      </c>
      <c r="N40" s="32" t="s">
        <v>165</v>
      </c>
      <c r="O40" s="53">
        <f>15</f>
        <v>15</v>
      </c>
      <c r="P40" s="101" t="s">
        <v>526</v>
      </c>
      <c r="Q40" s="58" t="s">
        <v>588</v>
      </c>
      <c r="R40" s="24" t="s">
        <v>633</v>
      </c>
    </row>
    <row r="41" spans="2:18" ht="150" x14ac:dyDescent="0.25">
      <c r="B41" s="33"/>
      <c r="C41" s="25" t="s">
        <v>591</v>
      </c>
      <c r="D41" s="25" t="s">
        <v>110</v>
      </c>
      <c r="E41" s="25"/>
      <c r="F41" s="28" t="s">
        <v>587</v>
      </c>
      <c r="G41" s="28" t="s">
        <v>589</v>
      </c>
      <c r="H41" s="98">
        <v>44012</v>
      </c>
      <c r="I41" s="98">
        <v>1224</v>
      </c>
      <c r="J41" s="30" t="s">
        <v>62</v>
      </c>
      <c r="K41" s="27" t="s">
        <v>8</v>
      </c>
      <c r="L41" s="27">
        <v>43588</v>
      </c>
      <c r="M41" s="85">
        <v>44046</v>
      </c>
      <c r="N41" s="32" t="s">
        <v>165</v>
      </c>
      <c r="O41" s="53">
        <f>15</f>
        <v>15</v>
      </c>
      <c r="P41" s="101" t="s">
        <v>526</v>
      </c>
      <c r="Q41" s="58" t="s">
        <v>588</v>
      </c>
      <c r="R41" s="24" t="s">
        <v>633</v>
      </c>
    </row>
    <row r="42" spans="2:18" ht="150" x14ac:dyDescent="0.25">
      <c r="B42" s="33"/>
      <c r="C42" s="25" t="s">
        <v>121</v>
      </c>
      <c r="D42" s="29" t="s">
        <v>122</v>
      </c>
      <c r="E42" s="29"/>
      <c r="F42" s="28" t="s">
        <v>123</v>
      </c>
      <c r="G42" s="28" t="s">
        <v>268</v>
      </c>
      <c r="H42" s="98">
        <v>2787.78</v>
      </c>
      <c r="I42" s="98"/>
      <c r="J42" s="30" t="s">
        <v>62</v>
      </c>
      <c r="K42" s="27" t="s">
        <v>8</v>
      </c>
      <c r="L42" s="27">
        <v>43683</v>
      </c>
      <c r="M42" s="27">
        <v>44048</v>
      </c>
      <c r="N42" s="32" t="s">
        <v>165</v>
      </c>
      <c r="O42" s="53">
        <f>12</f>
        <v>12</v>
      </c>
      <c r="P42" s="101" t="s">
        <v>367</v>
      </c>
      <c r="Q42" s="58" t="s">
        <v>552</v>
      </c>
      <c r="R42" s="24" t="s">
        <v>419</v>
      </c>
    </row>
    <row r="43" spans="2:18" ht="135" x14ac:dyDescent="0.25">
      <c r="B43" s="33"/>
      <c r="C43" s="25" t="s">
        <v>312</v>
      </c>
      <c r="D43" s="25" t="s">
        <v>280</v>
      </c>
      <c r="E43" s="25"/>
      <c r="F43" s="25" t="s">
        <v>13</v>
      </c>
      <c r="G43" s="25" t="s">
        <v>14</v>
      </c>
      <c r="H43" s="98">
        <v>5793.48</v>
      </c>
      <c r="I43" s="98"/>
      <c r="J43" s="30" t="s">
        <v>62</v>
      </c>
      <c r="K43" s="27" t="s">
        <v>8</v>
      </c>
      <c r="L43" s="27">
        <v>42228</v>
      </c>
      <c r="M43" s="27">
        <v>44058</v>
      </c>
      <c r="N43" s="54" t="s">
        <v>354</v>
      </c>
      <c r="O43" s="53">
        <f>12+12+12+12+12</f>
        <v>60</v>
      </c>
      <c r="P43" s="101" t="s">
        <v>368</v>
      </c>
      <c r="Q43" s="58" t="s">
        <v>541</v>
      </c>
      <c r="R43" s="24" t="s">
        <v>420</v>
      </c>
    </row>
    <row r="44" spans="2:18" ht="135" x14ac:dyDescent="0.25">
      <c r="B44" s="33"/>
      <c r="C44" s="25" t="s">
        <v>125</v>
      </c>
      <c r="D44" s="29" t="s">
        <v>124</v>
      </c>
      <c r="E44" s="29"/>
      <c r="F44" s="28" t="s">
        <v>126</v>
      </c>
      <c r="G44" s="28" t="s">
        <v>127</v>
      </c>
      <c r="H44" s="98">
        <v>3800</v>
      </c>
      <c r="I44" s="98"/>
      <c r="J44" s="30" t="s">
        <v>62</v>
      </c>
      <c r="K44" s="27" t="s">
        <v>8</v>
      </c>
      <c r="L44" s="27">
        <v>43693</v>
      </c>
      <c r="M44" s="27">
        <v>44058</v>
      </c>
      <c r="N44" s="32" t="s">
        <v>165</v>
      </c>
      <c r="O44" s="53">
        <f>12</f>
        <v>12</v>
      </c>
      <c r="P44" s="101" t="s">
        <v>369</v>
      </c>
      <c r="Q44" s="58" t="s">
        <v>551</v>
      </c>
      <c r="R44" s="24" t="s">
        <v>581</v>
      </c>
    </row>
    <row r="45" spans="2:18" ht="60" x14ac:dyDescent="0.25">
      <c r="B45" s="33"/>
      <c r="C45" s="25" t="s">
        <v>316</v>
      </c>
      <c r="D45" s="25" t="s">
        <v>276</v>
      </c>
      <c r="E45" s="25"/>
      <c r="F45" s="20" t="s">
        <v>30</v>
      </c>
      <c r="G45" s="28" t="s">
        <v>31</v>
      </c>
      <c r="H45" s="98">
        <v>80643</v>
      </c>
      <c r="I45" s="98"/>
      <c r="J45" s="30" t="s">
        <v>62</v>
      </c>
      <c r="K45" s="27" t="s">
        <v>8</v>
      </c>
      <c r="L45" s="27">
        <v>42889</v>
      </c>
      <c r="M45" s="27">
        <v>44351</v>
      </c>
      <c r="N45" s="24" t="s">
        <v>353</v>
      </c>
      <c r="O45" s="53">
        <f>12+12+12+12+12</f>
        <v>60</v>
      </c>
      <c r="P45" s="100" t="s">
        <v>407</v>
      </c>
      <c r="Q45" s="58" t="s">
        <v>536</v>
      </c>
      <c r="R45" s="32"/>
    </row>
    <row r="46" spans="2:18" ht="135" x14ac:dyDescent="0.25">
      <c r="B46" s="25"/>
      <c r="C46" s="25" t="s">
        <v>154</v>
      </c>
      <c r="D46" s="29" t="s">
        <v>155</v>
      </c>
      <c r="E46" s="29"/>
      <c r="F46" s="25" t="s">
        <v>156</v>
      </c>
      <c r="G46" s="28" t="s">
        <v>269</v>
      </c>
      <c r="H46" s="98">
        <v>508.56</v>
      </c>
      <c r="I46" s="98"/>
      <c r="J46" s="30" t="s">
        <v>62</v>
      </c>
      <c r="K46" s="27" t="s">
        <v>8</v>
      </c>
      <c r="L46" s="27">
        <v>43718</v>
      </c>
      <c r="M46" s="27">
        <v>44084</v>
      </c>
      <c r="N46" s="32" t="s">
        <v>165</v>
      </c>
      <c r="O46" s="53">
        <v>12</v>
      </c>
      <c r="P46" s="101" t="s">
        <v>371</v>
      </c>
      <c r="Q46" s="58" t="s">
        <v>550</v>
      </c>
      <c r="R46" s="24" t="s">
        <v>422</v>
      </c>
    </row>
    <row r="47" spans="2:18" ht="135" x14ac:dyDescent="0.25">
      <c r="B47" s="25"/>
      <c r="C47" s="25" t="s">
        <v>133</v>
      </c>
      <c r="D47" s="29" t="s">
        <v>134</v>
      </c>
      <c r="E47" s="29"/>
      <c r="F47" s="25" t="s">
        <v>135</v>
      </c>
      <c r="G47" s="28" t="s">
        <v>260</v>
      </c>
      <c r="H47" s="98">
        <v>16613</v>
      </c>
      <c r="I47" s="98"/>
      <c r="J47" s="30" t="s">
        <v>62</v>
      </c>
      <c r="K47" s="27" t="s">
        <v>8</v>
      </c>
      <c r="L47" s="27">
        <v>43720</v>
      </c>
      <c r="M47" s="27">
        <v>44086</v>
      </c>
      <c r="N47" s="32" t="s">
        <v>165</v>
      </c>
      <c r="O47" s="53">
        <v>12</v>
      </c>
      <c r="P47" s="100" t="s">
        <v>372</v>
      </c>
      <c r="Q47" s="18" t="s">
        <v>549</v>
      </c>
      <c r="R47" s="24" t="s">
        <v>421</v>
      </c>
    </row>
    <row r="48" spans="2:18" ht="120" x14ac:dyDescent="0.25">
      <c r="B48" s="33"/>
      <c r="C48" s="25" t="s">
        <v>139</v>
      </c>
      <c r="D48" s="25" t="s">
        <v>140</v>
      </c>
      <c r="E48" s="25"/>
      <c r="F48" s="25" t="s">
        <v>141</v>
      </c>
      <c r="G48" s="28" t="s">
        <v>142</v>
      </c>
      <c r="H48" s="98">
        <v>263699.61</v>
      </c>
      <c r="I48" s="98"/>
      <c r="J48" s="30" t="s">
        <v>62</v>
      </c>
      <c r="K48" s="27" t="s">
        <v>8</v>
      </c>
      <c r="L48" s="27">
        <v>43728</v>
      </c>
      <c r="M48" s="27">
        <v>44094</v>
      </c>
      <c r="N48" s="32" t="s">
        <v>165</v>
      </c>
      <c r="O48" s="53">
        <f>12</f>
        <v>12</v>
      </c>
      <c r="P48" s="100" t="s">
        <v>374</v>
      </c>
      <c r="Q48" s="107" t="s">
        <v>548</v>
      </c>
      <c r="R48" s="24" t="s">
        <v>426</v>
      </c>
    </row>
    <row r="49" spans="2:18" ht="120" x14ac:dyDescent="0.25">
      <c r="B49" s="33"/>
      <c r="C49" s="25" t="s">
        <v>139</v>
      </c>
      <c r="D49" s="25" t="s">
        <v>140</v>
      </c>
      <c r="E49" s="25"/>
      <c r="F49" s="25" t="s">
        <v>141</v>
      </c>
      <c r="G49" s="28" t="s">
        <v>143</v>
      </c>
      <c r="H49" s="98">
        <v>30800</v>
      </c>
      <c r="I49" s="98"/>
      <c r="J49" s="30" t="s">
        <v>62</v>
      </c>
      <c r="K49" s="27" t="s">
        <v>8</v>
      </c>
      <c r="L49" s="27">
        <v>43728</v>
      </c>
      <c r="M49" s="27">
        <v>44094</v>
      </c>
      <c r="N49" s="32" t="s">
        <v>165</v>
      </c>
      <c r="O49" s="53">
        <f>12</f>
        <v>12</v>
      </c>
      <c r="P49" s="101" t="s">
        <v>374</v>
      </c>
      <c r="Q49" s="82" t="s">
        <v>548</v>
      </c>
      <c r="R49" s="24" t="s">
        <v>427</v>
      </c>
    </row>
    <row r="50" spans="2:18" ht="120" x14ac:dyDescent="0.25">
      <c r="B50" s="33"/>
      <c r="C50" s="25" t="s">
        <v>147</v>
      </c>
      <c r="D50" s="25" t="s">
        <v>140</v>
      </c>
      <c r="E50" s="25"/>
      <c r="F50" s="25" t="s">
        <v>148</v>
      </c>
      <c r="G50" s="28" t="s">
        <v>149</v>
      </c>
      <c r="H50" s="98">
        <v>5190</v>
      </c>
      <c r="I50" s="98"/>
      <c r="J50" s="30" t="s">
        <v>62</v>
      </c>
      <c r="K50" s="27" t="s">
        <v>8</v>
      </c>
      <c r="L50" s="27">
        <v>43731</v>
      </c>
      <c r="M50" s="27">
        <v>44097</v>
      </c>
      <c r="N50" s="32" t="s">
        <v>165</v>
      </c>
      <c r="O50" s="53">
        <f>12</f>
        <v>12</v>
      </c>
      <c r="P50" s="101" t="s">
        <v>377</v>
      </c>
      <c r="Q50" s="82" t="s">
        <v>548</v>
      </c>
      <c r="R50" s="24" t="s">
        <v>426</v>
      </c>
    </row>
    <row r="51" spans="2:18" ht="120" x14ac:dyDescent="0.25">
      <c r="B51" s="33"/>
      <c r="C51" s="25" t="s">
        <v>150</v>
      </c>
      <c r="D51" s="29" t="s">
        <v>140</v>
      </c>
      <c r="E51" s="29"/>
      <c r="F51" s="25" t="s">
        <v>151</v>
      </c>
      <c r="G51" s="28" t="s">
        <v>152</v>
      </c>
      <c r="H51" s="98">
        <v>145880</v>
      </c>
      <c r="I51" s="98"/>
      <c r="J51" s="30" t="s">
        <v>62</v>
      </c>
      <c r="K51" s="27" t="s">
        <v>8</v>
      </c>
      <c r="L51" s="27">
        <v>43731</v>
      </c>
      <c r="M51" s="27">
        <v>44097</v>
      </c>
      <c r="N51" s="32" t="s">
        <v>165</v>
      </c>
      <c r="O51" s="53">
        <f>12</f>
        <v>12</v>
      </c>
      <c r="P51" s="100" t="s">
        <v>376</v>
      </c>
      <c r="Q51" s="107" t="s">
        <v>548</v>
      </c>
      <c r="R51" s="24" t="s">
        <v>425</v>
      </c>
    </row>
    <row r="52" spans="2:18" ht="120" x14ac:dyDescent="0.25">
      <c r="B52" s="33"/>
      <c r="C52" s="25" t="s">
        <v>150</v>
      </c>
      <c r="D52" s="29" t="s">
        <v>140</v>
      </c>
      <c r="E52" s="29"/>
      <c r="F52" s="25" t="s">
        <v>151</v>
      </c>
      <c r="G52" s="71" t="s">
        <v>153</v>
      </c>
      <c r="H52" s="98">
        <v>58000</v>
      </c>
      <c r="I52" s="98"/>
      <c r="J52" s="73" t="s">
        <v>62</v>
      </c>
      <c r="K52" s="27" t="s">
        <v>8</v>
      </c>
      <c r="L52" s="27">
        <v>43731</v>
      </c>
      <c r="M52" s="27">
        <v>44097</v>
      </c>
      <c r="N52" s="32" t="s">
        <v>165</v>
      </c>
      <c r="O52" s="84">
        <f>12</f>
        <v>12</v>
      </c>
      <c r="P52" s="101" t="s">
        <v>376</v>
      </c>
      <c r="Q52" s="107" t="s">
        <v>548</v>
      </c>
      <c r="R52" s="24" t="s">
        <v>424</v>
      </c>
    </row>
    <row r="53" spans="2:18" ht="120" x14ac:dyDescent="0.25">
      <c r="B53" s="33"/>
      <c r="C53" s="25" t="s">
        <v>144</v>
      </c>
      <c r="D53" s="29" t="s">
        <v>140</v>
      </c>
      <c r="E53" s="29"/>
      <c r="F53" s="25" t="s">
        <v>145</v>
      </c>
      <c r="G53" s="28" t="s">
        <v>146</v>
      </c>
      <c r="H53" s="98">
        <v>40699.97</v>
      </c>
      <c r="I53" s="98"/>
      <c r="J53" s="30" t="s">
        <v>62</v>
      </c>
      <c r="K53" s="27" t="s">
        <v>8</v>
      </c>
      <c r="L53" s="27">
        <v>43731</v>
      </c>
      <c r="M53" s="27">
        <v>44097</v>
      </c>
      <c r="N53" s="32" t="s">
        <v>165</v>
      </c>
      <c r="O53" s="53">
        <f>12</f>
        <v>12</v>
      </c>
      <c r="P53" s="100" t="s">
        <v>378</v>
      </c>
      <c r="Q53" s="107" t="s">
        <v>548</v>
      </c>
      <c r="R53" s="24" t="s">
        <v>424</v>
      </c>
    </row>
    <row r="54" spans="2:18" ht="45" x14ac:dyDescent="0.25">
      <c r="B54" s="33"/>
      <c r="C54" s="25" t="s">
        <v>118</v>
      </c>
      <c r="D54" s="29" t="s">
        <v>50</v>
      </c>
      <c r="E54" s="29"/>
      <c r="F54" s="25" t="s">
        <v>119</v>
      </c>
      <c r="G54" s="28" t="s">
        <v>261</v>
      </c>
      <c r="H54" s="98">
        <v>10000</v>
      </c>
      <c r="I54" s="98"/>
      <c r="J54" s="30" t="s">
        <v>62</v>
      </c>
      <c r="K54" s="27" t="s">
        <v>8</v>
      </c>
      <c r="L54" s="27">
        <v>43497</v>
      </c>
      <c r="M54" s="27">
        <v>44229</v>
      </c>
      <c r="N54" s="32" t="s">
        <v>169</v>
      </c>
      <c r="O54" s="53">
        <f>12+12</f>
        <v>24</v>
      </c>
      <c r="P54" s="101" t="s">
        <v>398</v>
      </c>
      <c r="Q54" s="58" t="s">
        <v>783</v>
      </c>
      <c r="R54" s="24" t="s">
        <v>782</v>
      </c>
    </row>
  </sheetData>
  <mergeCells count="4">
    <mergeCell ref="C8:G8"/>
    <mergeCell ref="H8:K8"/>
    <mergeCell ref="L8:O8"/>
    <mergeCell ref="P8:R8"/>
  </mergeCells>
  <conditionalFormatting sqref="M11:M15 M17:M19">
    <cfRule type="cellIs" dxfId="30" priority="20" operator="lessThan">
      <formula>#REF!</formula>
    </cfRule>
  </conditionalFormatting>
  <conditionalFormatting sqref="M16">
    <cfRule type="cellIs" dxfId="29" priority="19" operator="lessThan">
      <formula>#REF!</formula>
    </cfRule>
  </conditionalFormatting>
  <conditionalFormatting sqref="M20">
    <cfRule type="cellIs" dxfId="28" priority="18" operator="lessThan">
      <formula>#REF!</formula>
    </cfRule>
  </conditionalFormatting>
  <conditionalFormatting sqref="M21">
    <cfRule type="cellIs" dxfId="27" priority="17" operator="lessThan">
      <formula>#REF!</formula>
    </cfRule>
  </conditionalFormatting>
  <conditionalFormatting sqref="M26:M27">
    <cfRule type="cellIs" dxfId="26" priority="14" operator="lessThan">
      <formula>#REF!</formula>
    </cfRule>
  </conditionalFormatting>
  <conditionalFormatting sqref="M22">
    <cfRule type="cellIs" dxfId="25" priority="16" operator="lessThan">
      <formula>#REF!</formula>
    </cfRule>
  </conditionalFormatting>
  <conditionalFormatting sqref="M23">
    <cfRule type="cellIs" dxfId="24" priority="15" operator="lessThan">
      <formula>#REF!</formula>
    </cfRule>
  </conditionalFormatting>
  <conditionalFormatting sqref="M28">
    <cfRule type="cellIs" dxfId="23" priority="13" operator="lessThan">
      <formula>#REF!</formula>
    </cfRule>
  </conditionalFormatting>
  <conditionalFormatting sqref="M29">
    <cfRule type="cellIs" dxfId="22" priority="12" operator="lessThan">
      <formula>#REF!</formula>
    </cfRule>
  </conditionalFormatting>
  <conditionalFormatting sqref="M30">
    <cfRule type="cellIs" dxfId="21" priority="11" operator="lessThan">
      <formula>#REF!</formula>
    </cfRule>
  </conditionalFormatting>
  <conditionalFormatting sqref="M31">
    <cfRule type="cellIs" dxfId="20" priority="10" operator="lessThan">
      <formula>#REF!</formula>
    </cfRule>
  </conditionalFormatting>
  <conditionalFormatting sqref="M10">
    <cfRule type="cellIs" dxfId="19" priority="21" operator="lessThan">
      <formula>#REF!</formula>
    </cfRule>
  </conditionalFormatting>
  <conditionalFormatting sqref="M33:M35">
    <cfRule type="cellIs" dxfId="18" priority="9" operator="lessThan">
      <formula>#REF!</formula>
    </cfRule>
  </conditionalFormatting>
  <conditionalFormatting sqref="M36">
    <cfRule type="cellIs" dxfId="17" priority="8" operator="lessThan">
      <formula>#REF!</formula>
    </cfRule>
  </conditionalFormatting>
  <conditionalFormatting sqref="M38">
    <cfRule type="cellIs" dxfId="16" priority="7" operator="lessThan">
      <formula>#REF!</formula>
    </cfRule>
  </conditionalFormatting>
  <conditionalFormatting sqref="M43 M39:M41">
    <cfRule type="cellIs" dxfId="15" priority="6" operator="lessThan">
      <formula>#REF!</formula>
    </cfRule>
  </conditionalFormatting>
  <conditionalFormatting sqref="M44">
    <cfRule type="cellIs" dxfId="14" priority="5" operator="lessThan">
      <formula>#REF!</formula>
    </cfRule>
  </conditionalFormatting>
  <conditionalFormatting sqref="M45">
    <cfRule type="cellIs" dxfId="13" priority="4" operator="lessThan">
      <formula>#REF!</formula>
    </cfRule>
  </conditionalFormatting>
  <conditionalFormatting sqref="M46:M47">
    <cfRule type="cellIs" dxfId="12" priority="3" operator="lessThan">
      <formula>#REF!</formula>
    </cfRule>
  </conditionalFormatting>
  <conditionalFormatting sqref="M48:M53">
    <cfRule type="cellIs" dxfId="11" priority="2" operator="lessThan">
      <formula>#REF!</formula>
    </cfRule>
  </conditionalFormatting>
  <conditionalFormatting sqref="M54">
    <cfRule type="cellIs" dxfId="10" priority="1" operator="lessThan">
      <formula>#REF!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38"/>
  <sheetViews>
    <sheetView tabSelected="1" topLeftCell="A2" workbookViewId="0">
      <selection activeCell="A41" sqref="A41"/>
    </sheetView>
  </sheetViews>
  <sheetFormatPr defaultRowHeight="15" x14ac:dyDescent="0.25"/>
  <cols>
    <col min="1" max="1" width="4.42578125" style="6" customWidth="1"/>
    <col min="2" max="2" width="8.85546875" style="6" customWidth="1"/>
    <col min="3" max="3" width="14.140625" style="6" customWidth="1"/>
    <col min="4" max="4" width="12.5703125" style="6" customWidth="1"/>
    <col min="5" max="5" width="15" style="15" customWidth="1"/>
    <col min="6" max="6" width="27.28515625" customWidth="1"/>
    <col min="7" max="7" width="31.5703125" customWidth="1"/>
    <col min="8" max="8" width="16" customWidth="1"/>
    <col min="9" max="9" width="13.85546875" customWidth="1"/>
    <col min="10" max="10" width="18.42578125" customWidth="1"/>
    <col min="11" max="11" width="13.140625" customWidth="1"/>
    <col min="12" max="12" width="13.85546875" customWidth="1"/>
    <col min="13" max="13" width="16.42578125" style="16" customWidth="1"/>
    <col min="14" max="14" width="15.140625" customWidth="1"/>
    <col min="15" max="15" width="15.85546875" customWidth="1"/>
    <col min="16" max="16" width="20.85546875" customWidth="1"/>
    <col min="17" max="17" width="20" customWidth="1"/>
    <col min="18" max="18" width="26.140625" customWidth="1"/>
    <col min="19" max="19" width="12.28515625" style="11" bestFit="1" customWidth="1"/>
    <col min="20" max="23" width="9.140625" style="11"/>
  </cols>
  <sheetData>
    <row r="3" spans="1:24" s="2" customFormat="1" ht="15.75" x14ac:dyDescent="0.2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8" spans="1:24" ht="26.25" x14ac:dyDescent="0.25">
      <c r="B8" s="51"/>
      <c r="C8" s="137" t="s">
        <v>344</v>
      </c>
      <c r="D8" s="137"/>
      <c r="E8" s="137"/>
      <c r="F8" s="137"/>
      <c r="G8" s="138"/>
      <c r="H8" s="139" t="s">
        <v>345</v>
      </c>
      <c r="I8" s="140"/>
      <c r="J8" s="140"/>
      <c r="K8" s="141"/>
      <c r="L8" s="142" t="s">
        <v>341</v>
      </c>
      <c r="M8" s="137"/>
      <c r="N8" s="137"/>
      <c r="O8" s="138"/>
      <c r="P8" s="143" t="s">
        <v>350</v>
      </c>
      <c r="Q8" s="143"/>
      <c r="R8" s="143"/>
    </row>
    <row r="9" spans="1:24" s="9" customFormat="1" ht="67.5" customHeight="1" x14ac:dyDescent="0.25">
      <c r="A9" s="6"/>
      <c r="B9" s="17" t="s">
        <v>0</v>
      </c>
      <c r="C9" s="17" t="s">
        <v>1</v>
      </c>
      <c r="D9" s="17" t="s">
        <v>2</v>
      </c>
      <c r="E9" s="19" t="s">
        <v>183</v>
      </c>
      <c r="F9" s="17" t="s">
        <v>3</v>
      </c>
      <c r="G9" s="17" t="s">
        <v>4</v>
      </c>
      <c r="H9" s="19" t="s">
        <v>342</v>
      </c>
      <c r="I9" s="19" t="s">
        <v>343</v>
      </c>
      <c r="J9" s="17" t="s">
        <v>5</v>
      </c>
      <c r="K9" s="19" t="s">
        <v>6</v>
      </c>
      <c r="L9" s="19" t="s">
        <v>7</v>
      </c>
      <c r="M9" s="19" t="s">
        <v>351</v>
      </c>
      <c r="N9" s="17" t="s">
        <v>170</v>
      </c>
      <c r="O9" s="17" t="s">
        <v>346</v>
      </c>
      <c r="P9" s="19" t="s">
        <v>347</v>
      </c>
      <c r="Q9" s="19" t="s">
        <v>348</v>
      </c>
      <c r="R9" s="19" t="s">
        <v>349</v>
      </c>
      <c r="S9" s="10"/>
      <c r="T9" s="10"/>
      <c r="U9" s="10"/>
      <c r="V9" s="10"/>
      <c r="W9" s="10"/>
      <c r="X9" s="10"/>
    </row>
    <row r="10" spans="1:24" ht="45" x14ac:dyDescent="0.25">
      <c r="B10" s="33"/>
      <c r="C10" s="25" t="s">
        <v>221</v>
      </c>
      <c r="D10" s="34" t="s">
        <v>128</v>
      </c>
      <c r="E10" s="34" t="s">
        <v>238</v>
      </c>
      <c r="F10" s="28" t="s">
        <v>129</v>
      </c>
      <c r="G10" s="28" t="s">
        <v>598</v>
      </c>
      <c r="H10" s="24">
        <v>12629</v>
      </c>
      <c r="I10" s="32"/>
      <c r="J10" s="30" t="s">
        <v>62</v>
      </c>
      <c r="K10" s="27" t="s">
        <v>8</v>
      </c>
      <c r="L10" s="27">
        <v>43697</v>
      </c>
      <c r="M10" s="27">
        <v>44063</v>
      </c>
      <c r="N10" s="24" t="s">
        <v>229</v>
      </c>
      <c r="O10" s="54">
        <f>12</f>
        <v>12</v>
      </c>
      <c r="P10" s="106" t="s">
        <v>631</v>
      </c>
      <c r="Q10" s="58" t="s">
        <v>670</v>
      </c>
      <c r="R10" s="24"/>
    </row>
    <row r="11" spans="1:24" ht="45" x14ac:dyDescent="0.25">
      <c r="B11" s="33"/>
      <c r="C11" s="25" t="s">
        <v>221</v>
      </c>
      <c r="D11" s="34" t="s">
        <v>128</v>
      </c>
      <c r="E11" s="34" t="s">
        <v>237</v>
      </c>
      <c r="F11" s="25" t="s">
        <v>132</v>
      </c>
      <c r="G11" s="28" t="s">
        <v>242</v>
      </c>
      <c r="H11" s="32">
        <v>5699.99</v>
      </c>
      <c r="I11" s="32"/>
      <c r="J11" s="30" t="s">
        <v>62</v>
      </c>
      <c r="K11" s="27" t="s">
        <v>8</v>
      </c>
      <c r="L11" s="27">
        <v>43697</v>
      </c>
      <c r="M11" s="39">
        <v>44063</v>
      </c>
      <c r="N11" s="24" t="s">
        <v>229</v>
      </c>
      <c r="O11" s="54">
        <f>12</f>
        <v>12</v>
      </c>
      <c r="P11" s="106" t="s">
        <v>631</v>
      </c>
      <c r="Q11" s="58" t="s">
        <v>670</v>
      </c>
      <c r="R11" s="24"/>
    </row>
    <row r="12" spans="1:24" ht="45" x14ac:dyDescent="0.25">
      <c r="B12" s="33"/>
      <c r="C12" s="25" t="s">
        <v>221</v>
      </c>
      <c r="D12" s="34" t="s">
        <v>128</v>
      </c>
      <c r="E12" s="34" t="s">
        <v>236</v>
      </c>
      <c r="F12" s="25" t="s">
        <v>130</v>
      </c>
      <c r="G12" s="28" t="s">
        <v>131</v>
      </c>
      <c r="H12" s="24">
        <v>17520</v>
      </c>
      <c r="I12" s="32"/>
      <c r="J12" s="30" t="s">
        <v>62</v>
      </c>
      <c r="K12" s="27" t="s">
        <v>8</v>
      </c>
      <c r="L12" s="27">
        <v>43697</v>
      </c>
      <c r="M12" s="27">
        <v>44063</v>
      </c>
      <c r="N12" s="24" t="s">
        <v>229</v>
      </c>
      <c r="O12" s="54">
        <f>12</f>
        <v>12</v>
      </c>
      <c r="P12" s="106" t="s">
        <v>631</v>
      </c>
      <c r="Q12" s="58" t="s">
        <v>670</v>
      </c>
      <c r="R12" s="32"/>
    </row>
    <row r="13" spans="1:24" ht="45" x14ac:dyDescent="0.25">
      <c r="B13" s="33"/>
      <c r="C13" s="25" t="s">
        <v>221</v>
      </c>
      <c r="D13" s="29" t="s">
        <v>222</v>
      </c>
      <c r="E13" s="34" t="s">
        <v>239</v>
      </c>
      <c r="F13" s="25" t="s">
        <v>223</v>
      </c>
      <c r="G13" s="28" t="s">
        <v>243</v>
      </c>
      <c r="H13" s="32">
        <v>3700</v>
      </c>
      <c r="I13" s="32"/>
      <c r="J13" s="30" t="s">
        <v>62</v>
      </c>
      <c r="K13" s="27" t="s">
        <v>8</v>
      </c>
      <c r="L13" s="27">
        <v>43805</v>
      </c>
      <c r="M13" s="27">
        <v>44171</v>
      </c>
      <c r="N13" s="24" t="s">
        <v>229</v>
      </c>
      <c r="O13" s="53">
        <f>12</f>
        <v>12</v>
      </c>
      <c r="P13" s="129" t="s">
        <v>600</v>
      </c>
      <c r="Q13" s="58" t="s">
        <v>545</v>
      </c>
      <c r="R13" s="32"/>
    </row>
    <row r="14" spans="1:24" ht="45" x14ac:dyDescent="0.25">
      <c r="B14" s="33"/>
      <c r="C14" s="25" t="s">
        <v>221</v>
      </c>
      <c r="D14" s="29" t="s">
        <v>222</v>
      </c>
      <c r="E14" s="34" t="s">
        <v>239</v>
      </c>
      <c r="F14" s="25" t="s">
        <v>223</v>
      </c>
      <c r="G14" s="28" t="s">
        <v>224</v>
      </c>
      <c r="H14" s="32">
        <v>2510</v>
      </c>
      <c r="I14" s="32"/>
      <c r="J14" s="30" t="s">
        <v>62</v>
      </c>
      <c r="K14" s="27" t="s">
        <v>8</v>
      </c>
      <c r="L14" s="27">
        <v>43805</v>
      </c>
      <c r="M14" s="27">
        <v>44171</v>
      </c>
      <c r="N14" s="24" t="s">
        <v>229</v>
      </c>
      <c r="O14" s="53">
        <f>12</f>
        <v>12</v>
      </c>
      <c r="P14" s="129" t="s">
        <v>600</v>
      </c>
      <c r="Q14" s="58" t="s">
        <v>545</v>
      </c>
      <c r="R14" s="32"/>
    </row>
    <row r="15" spans="1:24" ht="45" x14ac:dyDescent="0.25">
      <c r="B15" s="33"/>
      <c r="C15" s="25" t="s">
        <v>204</v>
      </c>
      <c r="D15" s="34" t="s">
        <v>560</v>
      </c>
      <c r="E15" s="34" t="s">
        <v>667</v>
      </c>
      <c r="F15" s="28" t="s">
        <v>561</v>
      </c>
      <c r="G15" s="28" t="s">
        <v>562</v>
      </c>
      <c r="H15" s="32">
        <v>4899.91</v>
      </c>
      <c r="I15" s="32"/>
      <c r="J15" s="30" t="s">
        <v>62</v>
      </c>
      <c r="K15" s="27" t="s">
        <v>8</v>
      </c>
      <c r="L15" s="27">
        <v>43808</v>
      </c>
      <c r="M15" s="27">
        <v>44174</v>
      </c>
      <c r="N15" s="24" t="s">
        <v>240</v>
      </c>
      <c r="O15" s="53">
        <f>12</f>
        <v>12</v>
      </c>
      <c r="P15" s="103" t="s">
        <v>383</v>
      </c>
      <c r="Q15" s="58" t="s">
        <v>545</v>
      </c>
      <c r="R15" s="32"/>
    </row>
    <row r="16" spans="1:24" ht="45" x14ac:dyDescent="0.25">
      <c r="B16" s="33"/>
      <c r="C16" s="25" t="s">
        <v>204</v>
      </c>
      <c r="D16" s="25" t="s">
        <v>188</v>
      </c>
      <c r="E16" s="28" t="s">
        <v>189</v>
      </c>
      <c r="F16" s="28" t="s">
        <v>190</v>
      </c>
      <c r="G16" s="28" t="s">
        <v>234</v>
      </c>
      <c r="H16" s="32">
        <v>282097.68</v>
      </c>
      <c r="I16" s="32"/>
      <c r="J16" s="30" t="s">
        <v>62</v>
      </c>
      <c r="K16" s="30" t="s">
        <v>8</v>
      </c>
      <c r="L16" s="31">
        <v>43819</v>
      </c>
      <c r="M16" s="27">
        <v>44185</v>
      </c>
      <c r="N16" s="30" t="s">
        <v>240</v>
      </c>
      <c r="O16" s="52">
        <f>12</f>
        <v>12</v>
      </c>
      <c r="P16" s="103" t="s">
        <v>383</v>
      </c>
      <c r="Q16" s="58" t="s">
        <v>669</v>
      </c>
      <c r="R16" s="32"/>
    </row>
    <row r="17" spans="2:18" ht="45" x14ac:dyDescent="0.25">
      <c r="B17" s="33"/>
      <c r="C17" s="25" t="s">
        <v>204</v>
      </c>
      <c r="D17" s="25" t="s">
        <v>188</v>
      </c>
      <c r="E17" s="28" t="s">
        <v>205</v>
      </c>
      <c r="F17" s="28" t="s">
        <v>206</v>
      </c>
      <c r="G17" s="28" t="s">
        <v>207</v>
      </c>
      <c r="H17" s="32">
        <v>279543</v>
      </c>
      <c r="I17" s="32"/>
      <c r="J17" s="30" t="s">
        <v>62</v>
      </c>
      <c r="K17" s="26" t="s">
        <v>8</v>
      </c>
      <c r="L17" s="27">
        <v>43819</v>
      </c>
      <c r="M17" s="27">
        <v>44185</v>
      </c>
      <c r="N17" s="30" t="s">
        <v>240</v>
      </c>
      <c r="O17" s="52">
        <f>12</f>
        <v>12</v>
      </c>
      <c r="P17" s="103" t="s">
        <v>383</v>
      </c>
      <c r="Q17" s="58" t="s">
        <v>669</v>
      </c>
      <c r="R17" s="32"/>
    </row>
    <row r="18" spans="2:18" ht="60" x14ac:dyDescent="0.25">
      <c r="B18" s="33"/>
      <c r="C18" s="25" t="s">
        <v>204</v>
      </c>
      <c r="D18" s="50" t="s">
        <v>233</v>
      </c>
      <c r="E18" s="28" t="s">
        <v>666</v>
      </c>
      <c r="F18" s="28" t="s">
        <v>227</v>
      </c>
      <c r="G18" s="24" t="s">
        <v>228</v>
      </c>
      <c r="H18" s="24">
        <v>3579.96</v>
      </c>
      <c r="I18" s="32"/>
      <c r="J18" s="30" t="s">
        <v>62</v>
      </c>
      <c r="K18" s="31" t="s">
        <v>8</v>
      </c>
      <c r="L18" s="27">
        <v>43916</v>
      </c>
      <c r="M18" s="27">
        <v>44281</v>
      </c>
      <c r="N18" s="30" t="s">
        <v>240</v>
      </c>
      <c r="O18" s="53">
        <f>12</f>
        <v>12</v>
      </c>
      <c r="P18" s="129" t="s">
        <v>601</v>
      </c>
      <c r="Q18" s="58" t="s">
        <v>668</v>
      </c>
      <c r="R18" s="32"/>
    </row>
    <row r="19" spans="2:18" ht="75" x14ac:dyDescent="0.25">
      <c r="B19" s="33"/>
      <c r="C19" s="25" t="s">
        <v>221</v>
      </c>
      <c r="D19" s="29" t="s">
        <v>720</v>
      </c>
      <c r="E19" s="34" t="s">
        <v>679</v>
      </c>
      <c r="F19" s="28" t="s">
        <v>615</v>
      </c>
      <c r="G19" s="24" t="s">
        <v>658</v>
      </c>
      <c r="H19" s="24">
        <v>20000</v>
      </c>
      <c r="I19" s="32"/>
      <c r="J19" s="30" t="s">
        <v>62</v>
      </c>
      <c r="K19" s="31" t="s">
        <v>8</v>
      </c>
      <c r="L19" s="27">
        <v>43910</v>
      </c>
      <c r="M19" s="27">
        <v>44275</v>
      </c>
      <c r="N19" s="24" t="s">
        <v>229</v>
      </c>
      <c r="O19" s="53">
        <f>12</f>
        <v>12</v>
      </c>
      <c r="P19" s="129" t="s">
        <v>671</v>
      </c>
      <c r="Q19" s="58" t="s">
        <v>668</v>
      </c>
      <c r="R19" s="32"/>
    </row>
    <row r="20" spans="2:18" ht="45" x14ac:dyDescent="0.25">
      <c r="B20" s="33"/>
      <c r="C20" s="25" t="s">
        <v>221</v>
      </c>
      <c r="D20" s="29" t="s">
        <v>720</v>
      </c>
      <c r="E20" s="34" t="s">
        <v>679</v>
      </c>
      <c r="F20" s="28" t="s">
        <v>615</v>
      </c>
      <c r="G20" s="28" t="s">
        <v>654</v>
      </c>
      <c r="H20" s="24">
        <v>35000</v>
      </c>
      <c r="I20" s="32"/>
      <c r="J20" s="30" t="s">
        <v>62</v>
      </c>
      <c r="K20" s="31" t="s">
        <v>8</v>
      </c>
      <c r="L20" s="27">
        <v>43910</v>
      </c>
      <c r="M20" s="27">
        <v>44275</v>
      </c>
      <c r="N20" s="24" t="s">
        <v>229</v>
      </c>
      <c r="O20" s="53">
        <f>12</f>
        <v>12</v>
      </c>
      <c r="P20" s="129" t="s">
        <v>671</v>
      </c>
      <c r="Q20" s="58" t="s">
        <v>668</v>
      </c>
      <c r="R20" s="32"/>
    </row>
    <row r="21" spans="2:18" ht="60" x14ac:dyDescent="0.25">
      <c r="B21" s="33"/>
      <c r="C21" s="25" t="s">
        <v>221</v>
      </c>
      <c r="D21" s="29" t="s">
        <v>720</v>
      </c>
      <c r="E21" s="34" t="s">
        <v>680</v>
      </c>
      <c r="F21" s="28" t="s">
        <v>615</v>
      </c>
      <c r="G21" s="24" t="s">
        <v>655</v>
      </c>
      <c r="H21" s="24">
        <v>9000</v>
      </c>
      <c r="I21" s="32"/>
      <c r="J21" s="30" t="s">
        <v>62</v>
      </c>
      <c r="K21" s="31" t="s">
        <v>8</v>
      </c>
      <c r="L21" s="27">
        <v>43910</v>
      </c>
      <c r="M21" s="27">
        <v>44275</v>
      </c>
      <c r="N21" s="24" t="s">
        <v>229</v>
      </c>
      <c r="O21" s="53">
        <f>12</f>
        <v>12</v>
      </c>
      <c r="P21" s="129" t="s">
        <v>671</v>
      </c>
      <c r="Q21" s="58" t="s">
        <v>668</v>
      </c>
      <c r="R21" s="32"/>
    </row>
    <row r="22" spans="2:18" ht="45" x14ac:dyDescent="0.25">
      <c r="B22" s="33"/>
      <c r="C22" s="25" t="s">
        <v>221</v>
      </c>
      <c r="D22" s="29" t="s">
        <v>720</v>
      </c>
      <c r="E22" s="34" t="s">
        <v>672</v>
      </c>
      <c r="F22" s="28" t="s">
        <v>615</v>
      </c>
      <c r="G22" s="24" t="s">
        <v>656</v>
      </c>
      <c r="H22" s="24">
        <v>6240</v>
      </c>
      <c r="I22" s="32"/>
      <c r="J22" s="30" t="s">
        <v>62</v>
      </c>
      <c r="K22" s="31" t="s">
        <v>8</v>
      </c>
      <c r="L22" s="27">
        <v>43910</v>
      </c>
      <c r="M22" s="27">
        <v>44275</v>
      </c>
      <c r="N22" s="24" t="s">
        <v>229</v>
      </c>
      <c r="O22" s="53">
        <f>12</f>
        <v>12</v>
      </c>
      <c r="P22" s="129" t="s">
        <v>671</v>
      </c>
      <c r="Q22" s="58" t="s">
        <v>668</v>
      </c>
      <c r="R22" s="32"/>
    </row>
    <row r="23" spans="2:18" ht="45" x14ac:dyDescent="0.25">
      <c r="B23" s="33"/>
      <c r="C23" s="25" t="s">
        <v>221</v>
      </c>
      <c r="D23" s="29" t="s">
        <v>720</v>
      </c>
      <c r="E23" s="34" t="s">
        <v>673</v>
      </c>
      <c r="F23" s="28" t="s">
        <v>657</v>
      </c>
      <c r="G23" s="24" t="s">
        <v>659</v>
      </c>
      <c r="H23" s="24">
        <v>3720</v>
      </c>
      <c r="I23" s="32"/>
      <c r="J23" s="30" t="s">
        <v>62</v>
      </c>
      <c r="K23" s="31" t="s">
        <v>8</v>
      </c>
      <c r="L23" s="27">
        <v>43910</v>
      </c>
      <c r="M23" s="27">
        <v>44275</v>
      </c>
      <c r="N23" s="24" t="s">
        <v>229</v>
      </c>
      <c r="O23" s="53">
        <f>12</f>
        <v>12</v>
      </c>
      <c r="P23" s="129" t="s">
        <v>671</v>
      </c>
      <c r="Q23" s="58" t="s">
        <v>668</v>
      </c>
      <c r="R23" s="32"/>
    </row>
    <row r="24" spans="2:18" ht="45" x14ac:dyDescent="0.25">
      <c r="B24" s="33"/>
      <c r="C24" s="25" t="s">
        <v>221</v>
      </c>
      <c r="D24" s="29" t="s">
        <v>720</v>
      </c>
      <c r="E24" s="34" t="s">
        <v>674</v>
      </c>
      <c r="F24" s="28" t="s">
        <v>657</v>
      </c>
      <c r="G24" s="24" t="s">
        <v>660</v>
      </c>
      <c r="H24" s="24">
        <v>1300</v>
      </c>
      <c r="I24" s="32"/>
      <c r="J24" s="30" t="s">
        <v>62</v>
      </c>
      <c r="K24" s="31" t="s">
        <v>8</v>
      </c>
      <c r="L24" s="27">
        <v>43910</v>
      </c>
      <c r="M24" s="27">
        <v>44275</v>
      </c>
      <c r="N24" s="24" t="s">
        <v>229</v>
      </c>
      <c r="O24" s="53">
        <f>12</f>
        <v>12</v>
      </c>
      <c r="P24" s="129" t="s">
        <v>671</v>
      </c>
      <c r="Q24" s="58" t="s">
        <v>668</v>
      </c>
      <c r="R24" s="32"/>
    </row>
    <row r="25" spans="2:18" ht="45" x14ac:dyDescent="0.25">
      <c r="B25" s="33"/>
      <c r="C25" s="25" t="s">
        <v>221</v>
      </c>
      <c r="D25" s="29" t="s">
        <v>720</v>
      </c>
      <c r="E25" s="34" t="s">
        <v>675</v>
      </c>
      <c r="F25" s="28" t="s">
        <v>657</v>
      </c>
      <c r="G25" s="28" t="s">
        <v>661</v>
      </c>
      <c r="H25" s="24">
        <v>445</v>
      </c>
      <c r="I25" s="32"/>
      <c r="J25" s="30" t="s">
        <v>62</v>
      </c>
      <c r="K25" s="31" t="s">
        <v>8</v>
      </c>
      <c r="L25" s="27">
        <v>43910</v>
      </c>
      <c r="M25" s="27">
        <v>44275</v>
      </c>
      <c r="N25" s="24" t="s">
        <v>229</v>
      </c>
      <c r="O25" s="53">
        <f>12</f>
        <v>12</v>
      </c>
      <c r="P25" s="129" t="s">
        <v>671</v>
      </c>
      <c r="Q25" s="58" t="s">
        <v>668</v>
      </c>
      <c r="R25" s="32"/>
    </row>
    <row r="26" spans="2:18" ht="45" x14ac:dyDescent="0.25">
      <c r="B26" s="33"/>
      <c r="C26" s="25" t="s">
        <v>221</v>
      </c>
      <c r="D26" s="29" t="s">
        <v>720</v>
      </c>
      <c r="E26" s="34" t="s">
        <v>676</v>
      </c>
      <c r="F26" s="28" t="s">
        <v>657</v>
      </c>
      <c r="G26" s="28" t="s">
        <v>665</v>
      </c>
      <c r="H26" s="114">
        <v>11340</v>
      </c>
      <c r="I26" s="32"/>
      <c r="J26" s="30" t="s">
        <v>62</v>
      </c>
      <c r="K26" s="31" t="s">
        <v>8</v>
      </c>
      <c r="L26" s="27">
        <v>43910</v>
      </c>
      <c r="M26" s="27">
        <v>44275</v>
      </c>
      <c r="N26" s="24" t="s">
        <v>229</v>
      </c>
      <c r="O26" s="53">
        <f>12</f>
        <v>12</v>
      </c>
      <c r="P26" s="129" t="s">
        <v>671</v>
      </c>
      <c r="Q26" s="58" t="s">
        <v>668</v>
      </c>
      <c r="R26" s="32"/>
    </row>
    <row r="27" spans="2:18" ht="45" x14ac:dyDescent="0.25">
      <c r="B27" s="33"/>
      <c r="C27" s="25" t="s">
        <v>221</v>
      </c>
      <c r="D27" s="29" t="s">
        <v>720</v>
      </c>
      <c r="E27" s="34" t="s">
        <v>677</v>
      </c>
      <c r="F27" s="28" t="s">
        <v>662</v>
      </c>
      <c r="G27" s="28" t="s">
        <v>663</v>
      </c>
      <c r="H27" s="24">
        <v>11479</v>
      </c>
      <c r="I27" s="32"/>
      <c r="J27" s="30" t="s">
        <v>62</v>
      </c>
      <c r="K27" s="31" t="s">
        <v>8</v>
      </c>
      <c r="L27" s="27">
        <v>43910</v>
      </c>
      <c r="M27" s="27">
        <v>44275</v>
      </c>
      <c r="N27" s="24" t="s">
        <v>229</v>
      </c>
      <c r="O27" s="53">
        <f>12</f>
        <v>12</v>
      </c>
      <c r="P27" s="129" t="s">
        <v>671</v>
      </c>
      <c r="Q27" s="58" t="s">
        <v>668</v>
      </c>
      <c r="R27" s="32"/>
    </row>
    <row r="28" spans="2:18" ht="45" x14ac:dyDescent="0.25">
      <c r="B28" s="33"/>
      <c r="C28" s="25" t="s">
        <v>221</v>
      </c>
      <c r="D28" s="29" t="s">
        <v>720</v>
      </c>
      <c r="E28" s="34" t="s">
        <v>678</v>
      </c>
      <c r="F28" s="28" t="s">
        <v>662</v>
      </c>
      <c r="G28" s="28" t="s">
        <v>664</v>
      </c>
      <c r="H28" s="24">
        <v>8490</v>
      </c>
      <c r="I28" s="32"/>
      <c r="J28" s="30" t="s">
        <v>62</v>
      </c>
      <c r="K28" s="31" t="s">
        <v>8</v>
      </c>
      <c r="L28" s="27">
        <v>43910</v>
      </c>
      <c r="M28" s="27">
        <v>44275</v>
      </c>
      <c r="N28" s="24" t="s">
        <v>229</v>
      </c>
      <c r="O28" s="53">
        <f>12</f>
        <v>12</v>
      </c>
      <c r="P28" s="129" t="s">
        <v>671</v>
      </c>
      <c r="Q28" s="58" t="s">
        <v>668</v>
      </c>
      <c r="R28" s="32"/>
    </row>
    <row r="29" spans="2:18" ht="45" x14ac:dyDescent="0.25">
      <c r="B29" s="33"/>
      <c r="C29" s="25" t="s">
        <v>204</v>
      </c>
      <c r="D29" s="29" t="s">
        <v>753</v>
      </c>
      <c r="E29" s="34" t="s">
        <v>754</v>
      </c>
      <c r="F29" s="25" t="s">
        <v>755</v>
      </c>
      <c r="G29" s="28" t="s">
        <v>756</v>
      </c>
      <c r="H29" s="32">
        <v>2800</v>
      </c>
      <c r="I29" s="32"/>
      <c r="J29" s="30" t="s">
        <v>62</v>
      </c>
      <c r="K29" s="31" t="s">
        <v>8</v>
      </c>
      <c r="L29" s="27">
        <v>44050</v>
      </c>
      <c r="M29" s="27">
        <v>44234</v>
      </c>
      <c r="N29" s="24" t="s">
        <v>240</v>
      </c>
      <c r="O29" s="53">
        <f>6</f>
        <v>6</v>
      </c>
      <c r="P29" s="103" t="s">
        <v>383</v>
      </c>
      <c r="Q29" s="131" t="s">
        <v>785</v>
      </c>
      <c r="R29" s="32"/>
    </row>
    <row r="30" spans="2:18" ht="45" x14ac:dyDescent="0.25">
      <c r="B30" s="33"/>
      <c r="C30" s="25" t="s">
        <v>221</v>
      </c>
      <c r="D30" s="29" t="s">
        <v>757</v>
      </c>
      <c r="E30" s="36" t="s">
        <v>758</v>
      </c>
      <c r="F30" s="28" t="s">
        <v>759</v>
      </c>
      <c r="G30" s="28" t="s">
        <v>760</v>
      </c>
      <c r="H30" s="32">
        <v>230</v>
      </c>
      <c r="I30" s="32"/>
      <c r="J30" s="30" t="s">
        <v>62</v>
      </c>
      <c r="K30" s="31" t="s">
        <v>8</v>
      </c>
      <c r="L30" s="27">
        <v>44046</v>
      </c>
      <c r="M30" s="27">
        <v>44230</v>
      </c>
      <c r="N30" s="24" t="s">
        <v>229</v>
      </c>
      <c r="O30" s="53">
        <f>6</f>
        <v>6</v>
      </c>
      <c r="P30" s="103" t="s">
        <v>761</v>
      </c>
      <c r="Q30" s="58" t="s">
        <v>762</v>
      </c>
      <c r="R30" s="32"/>
    </row>
    <row r="31" spans="2:18" ht="45" x14ac:dyDescent="0.25">
      <c r="B31" s="33"/>
      <c r="C31" s="25" t="s">
        <v>221</v>
      </c>
      <c r="D31" s="29" t="s">
        <v>757</v>
      </c>
      <c r="E31" s="36" t="s">
        <v>758</v>
      </c>
      <c r="F31" s="28" t="s">
        <v>759</v>
      </c>
      <c r="G31" s="28" t="s">
        <v>763</v>
      </c>
      <c r="H31" s="32">
        <v>190</v>
      </c>
      <c r="I31" s="32"/>
      <c r="J31" s="30" t="s">
        <v>62</v>
      </c>
      <c r="K31" s="31" t="s">
        <v>8</v>
      </c>
      <c r="L31" s="27">
        <v>44046</v>
      </c>
      <c r="M31" s="27">
        <v>44230</v>
      </c>
      <c r="N31" s="24" t="s">
        <v>229</v>
      </c>
      <c r="O31" s="53">
        <f>6</f>
        <v>6</v>
      </c>
      <c r="P31" s="103" t="s">
        <v>761</v>
      </c>
      <c r="Q31" s="58" t="s">
        <v>762</v>
      </c>
      <c r="R31" s="32"/>
    </row>
    <row r="32" spans="2:18" ht="45" x14ac:dyDescent="0.25">
      <c r="B32" s="33"/>
      <c r="C32" s="25" t="s">
        <v>204</v>
      </c>
      <c r="D32" s="25" t="s">
        <v>764</v>
      </c>
      <c r="E32" s="28" t="s">
        <v>765</v>
      </c>
      <c r="F32" s="28" t="s">
        <v>766</v>
      </c>
      <c r="G32" s="28" t="s">
        <v>767</v>
      </c>
      <c r="H32" s="32">
        <v>8557.51</v>
      </c>
      <c r="I32" s="32"/>
      <c r="J32" s="30" t="s">
        <v>62</v>
      </c>
      <c r="K32" s="31" t="s">
        <v>8</v>
      </c>
      <c r="L32" s="27">
        <v>44025</v>
      </c>
      <c r="M32" s="27">
        <v>44390</v>
      </c>
      <c r="N32" s="24" t="s">
        <v>240</v>
      </c>
      <c r="O32" s="53">
        <f>12</f>
        <v>12</v>
      </c>
      <c r="P32" s="103" t="s">
        <v>383</v>
      </c>
      <c r="Q32" s="131" t="s">
        <v>785</v>
      </c>
      <c r="R32" s="32"/>
    </row>
    <row r="33" spans="2:18" ht="90" x14ac:dyDescent="0.25">
      <c r="B33" s="33"/>
      <c r="C33" s="25" t="s">
        <v>221</v>
      </c>
      <c r="D33" s="29" t="s">
        <v>768</v>
      </c>
      <c r="E33" s="36" t="s">
        <v>769</v>
      </c>
      <c r="F33" s="28" t="s">
        <v>770</v>
      </c>
      <c r="G33" s="28" t="s">
        <v>771</v>
      </c>
      <c r="H33" s="32"/>
      <c r="I33" s="32"/>
      <c r="J33" s="30" t="s">
        <v>62</v>
      </c>
      <c r="K33" s="31" t="s">
        <v>8</v>
      </c>
      <c r="L33" s="27">
        <v>44083</v>
      </c>
      <c r="M33" s="27">
        <v>44264</v>
      </c>
      <c r="N33" s="24" t="s">
        <v>229</v>
      </c>
      <c r="O33" s="53">
        <f>6</f>
        <v>6</v>
      </c>
      <c r="P33" s="103" t="s">
        <v>761</v>
      </c>
      <c r="Q33" s="131" t="s">
        <v>785</v>
      </c>
      <c r="R33" s="32"/>
    </row>
    <row r="34" spans="2:18" ht="45" x14ac:dyDescent="0.25">
      <c r="B34" s="33"/>
      <c r="C34" s="25" t="s">
        <v>204</v>
      </c>
      <c r="D34" s="29" t="s">
        <v>772</v>
      </c>
      <c r="E34" s="36" t="s">
        <v>773</v>
      </c>
      <c r="F34" s="28" t="s">
        <v>774</v>
      </c>
      <c r="G34" s="28" t="s">
        <v>775</v>
      </c>
      <c r="H34" s="32"/>
      <c r="I34" s="32"/>
      <c r="J34" s="30" t="s">
        <v>62</v>
      </c>
      <c r="K34" s="31" t="s">
        <v>8</v>
      </c>
      <c r="L34" s="27">
        <v>44090</v>
      </c>
      <c r="M34" s="27">
        <v>44455</v>
      </c>
      <c r="N34" s="24" t="s">
        <v>240</v>
      </c>
      <c r="O34" s="53">
        <f>12</f>
        <v>12</v>
      </c>
      <c r="P34" s="103"/>
      <c r="Q34" s="131" t="s">
        <v>785</v>
      </c>
      <c r="R34" s="32"/>
    </row>
    <row r="35" spans="2:18" x14ac:dyDescent="0.25">
      <c r="B35" s="33"/>
      <c r="C35" s="25"/>
      <c r="D35" s="29"/>
      <c r="E35" s="34"/>
      <c r="F35" s="25"/>
      <c r="G35" s="28"/>
      <c r="H35" s="32"/>
      <c r="I35" s="32"/>
      <c r="J35" s="30"/>
      <c r="K35" s="31"/>
      <c r="L35" s="27"/>
      <c r="M35" s="27"/>
      <c r="N35" s="24"/>
      <c r="O35" s="53"/>
      <c r="P35" s="103"/>
      <c r="Q35" s="32"/>
      <c r="R35" s="32"/>
    </row>
    <row r="36" spans="2:18" x14ac:dyDescent="0.25">
      <c r="B36" s="38"/>
      <c r="C36" s="41"/>
      <c r="D36" s="42"/>
      <c r="E36" s="42"/>
      <c r="F36" s="43"/>
      <c r="G36" s="44"/>
      <c r="H36" s="12"/>
      <c r="I36" s="12"/>
      <c r="J36" s="45"/>
      <c r="K36" s="46"/>
      <c r="L36" s="47"/>
      <c r="M36" s="48"/>
      <c r="N36" s="49"/>
      <c r="O36" s="49"/>
      <c r="P36" s="49"/>
      <c r="Q36" s="49"/>
      <c r="R36" s="12"/>
    </row>
    <row r="37" spans="2:18" x14ac:dyDescent="0.25">
      <c r="B37" s="38"/>
      <c r="E37"/>
      <c r="G37" s="13"/>
      <c r="H37" s="13"/>
      <c r="I37" s="13"/>
      <c r="J37" s="13"/>
      <c r="L37" s="12"/>
      <c r="M37"/>
      <c r="N37" s="133" t="s">
        <v>784</v>
      </c>
      <c r="O37" s="134"/>
      <c r="P37" s="134"/>
      <c r="Q37" s="134"/>
      <c r="R37" s="134"/>
    </row>
    <row r="38" spans="2:18" x14ac:dyDescent="0.25">
      <c r="C38" s="117"/>
      <c r="D38" s="135" t="s">
        <v>776</v>
      </c>
      <c r="E38" s="136"/>
      <c r="F38" s="136"/>
    </row>
  </sheetData>
  <mergeCells count="6">
    <mergeCell ref="N37:R37"/>
    <mergeCell ref="D38:F38"/>
    <mergeCell ref="C8:G8"/>
    <mergeCell ref="H8:K8"/>
    <mergeCell ref="L8:O8"/>
    <mergeCell ref="P8:R8"/>
  </mergeCells>
  <conditionalFormatting sqref="M10:M19">
    <cfRule type="cellIs" dxfId="9" priority="10" operator="lessThan">
      <formula>#REF!</formula>
    </cfRule>
  </conditionalFormatting>
  <conditionalFormatting sqref="M24">
    <cfRule type="cellIs" dxfId="8" priority="5" operator="lessThan">
      <formula>#REF!</formula>
    </cfRule>
  </conditionalFormatting>
  <conditionalFormatting sqref="M20">
    <cfRule type="cellIs" dxfId="7" priority="9" operator="lessThan">
      <formula>#REF!</formula>
    </cfRule>
  </conditionalFormatting>
  <conditionalFormatting sqref="M21">
    <cfRule type="cellIs" dxfId="6" priority="8" operator="lessThan">
      <formula>#REF!</formula>
    </cfRule>
  </conditionalFormatting>
  <conditionalFormatting sqref="M22">
    <cfRule type="cellIs" dxfId="5" priority="7" operator="lessThan">
      <formula>#REF!</formula>
    </cfRule>
  </conditionalFormatting>
  <conditionalFormatting sqref="M23">
    <cfRule type="cellIs" dxfId="4" priority="6" operator="lessThan">
      <formula>#REF!</formula>
    </cfRule>
  </conditionalFormatting>
  <conditionalFormatting sqref="M27">
    <cfRule type="cellIs" dxfId="3" priority="3" operator="lessThan">
      <formula>#REF!</formula>
    </cfRule>
  </conditionalFormatting>
  <conditionalFormatting sqref="M25">
    <cfRule type="cellIs" dxfId="2" priority="4" operator="lessThan">
      <formula>#REF!</formula>
    </cfRule>
  </conditionalFormatting>
  <conditionalFormatting sqref="M28:M31 M33:M35">
    <cfRule type="cellIs" dxfId="1" priority="2" operator="lessThan">
      <formula>#REF!</formula>
    </cfRule>
  </conditionalFormatting>
  <conditionalFormatting sqref="M26">
    <cfRule type="cellIs" dxfId="0" priority="1" operator="lessThan">
      <formula>#REF!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Contratos Vigentes</vt:lpstr>
      <vt:lpstr>Contratos Encerrados</vt:lpstr>
      <vt:lpstr>Registro de Preço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Silva Souza</dc:creator>
  <cp:lastModifiedBy>Ana Cristina Silva Souza</cp:lastModifiedBy>
  <cp:lastPrinted>2019-02-12T11:25:53Z</cp:lastPrinted>
  <dcterms:created xsi:type="dcterms:W3CDTF">2019-02-08T12:47:48Z</dcterms:created>
  <dcterms:modified xsi:type="dcterms:W3CDTF">2020-10-08T04:19:16Z</dcterms:modified>
</cp:coreProperties>
</file>