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bookViews>
    <workbookView xWindow="-120" yWindow="-120" windowWidth="24240" windowHeight="13140"/>
  </bookViews>
  <sheets>
    <sheet name="Contratos Vigentes" sheetId="1" r:id="rId1"/>
    <sheet name="Contratos Encerrados" sheetId="2" r:id="rId2"/>
    <sheet name="ARP - Registros de Preços" sheetId="3" r:id="rId3"/>
    <sheet name="ARP sem Validade" sheetId="4" r:id="rId4"/>
    <sheet name="Controle -Tramitação - Aditivos" sheetId="7" r:id="rId5"/>
    <sheet name="Ana Cris - Controle" sheetId="6" r:id="rId6"/>
  </sheets>
  <definedNames>
    <definedName name="_xlnm._FilterDatabase" localSheetId="5" hidden="1">'Ana Cris - Controle'!$A$2:$J$2</definedName>
    <definedName name="_xlnm._FilterDatabase" localSheetId="2" hidden="1">'ARP - Registros de Preços'!$B$9:$R$14</definedName>
    <definedName name="_xlnm._FilterDatabase" localSheetId="0" hidden="1">'Contratos Vigentes'!$B$8:$S$61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H19" i="7" l="1"/>
  <c r="H16" i="7"/>
  <c r="H15" i="7"/>
  <c r="H14" i="7"/>
  <c r="H13" i="7"/>
  <c r="H12" i="7"/>
  <c r="H11" i="7"/>
  <c r="H10" i="7"/>
  <c r="H9" i="7"/>
  <c r="H18" i="7"/>
  <c r="H17" i="7"/>
  <c r="O85" i="2" l="1"/>
  <c r="O22" i="1" l="1"/>
  <c r="J11" i="6" l="1"/>
  <c r="J10" i="6"/>
  <c r="J8" i="6"/>
  <c r="J7" i="6"/>
  <c r="J5" i="6"/>
  <c r="J3" i="6"/>
  <c r="J6" i="6"/>
  <c r="J9" i="6"/>
  <c r="O54" i="1" l="1"/>
  <c r="O55" i="1"/>
  <c r="O38" i="1"/>
  <c r="O35" i="1" l="1"/>
  <c r="O53" i="1"/>
  <c r="O84" i="2" l="1"/>
  <c r="O22" i="4" l="1"/>
  <c r="O23" i="4"/>
  <c r="O24" i="4"/>
  <c r="O25" i="4"/>
  <c r="O26" i="4"/>
  <c r="O27" i="4"/>
  <c r="O28" i="4"/>
  <c r="O29" i="4"/>
  <c r="O30" i="4"/>
  <c r="O31" i="4"/>
  <c r="O32" i="4"/>
  <c r="O47" i="1" l="1"/>
  <c r="O25" i="1"/>
  <c r="O46" i="1" l="1"/>
  <c r="O52" i="1" l="1"/>
  <c r="O50" i="1"/>
  <c r="O83" i="2" l="1"/>
  <c r="O49" i="1"/>
  <c r="O48" i="1" l="1"/>
  <c r="O51" i="1"/>
  <c r="O78" i="2" l="1"/>
  <c r="O18" i="4" l="1"/>
  <c r="O19" i="4"/>
  <c r="O20" i="4"/>
  <c r="O21" i="4"/>
  <c r="O82" i="2" l="1"/>
  <c r="O81" i="2" l="1"/>
  <c r="O80" i="2" l="1"/>
  <c r="O45" i="1"/>
  <c r="O44" i="1" l="1"/>
  <c r="O79" i="2" l="1"/>
  <c r="O42" i="1" l="1"/>
  <c r="O43" i="1"/>
  <c r="O12" i="1" l="1"/>
  <c r="O40" i="1" l="1"/>
  <c r="O39" i="1"/>
  <c r="O76" i="2"/>
  <c r="O77" i="2"/>
  <c r="O11" i="1"/>
  <c r="O17" i="4"/>
  <c r="O16" i="4"/>
  <c r="O15" i="4"/>
  <c r="O14" i="4"/>
  <c r="O13" i="4"/>
  <c r="O12" i="4"/>
  <c r="O11" i="4"/>
  <c r="O10" i="4"/>
  <c r="O70" i="2"/>
  <c r="O71" i="2"/>
  <c r="O72" i="2"/>
  <c r="O73" i="2"/>
  <c r="O74" i="2"/>
  <c r="O75" i="2"/>
  <c r="O69" i="2"/>
  <c r="O67" i="2"/>
  <c r="I68" i="2"/>
  <c r="O68" i="2"/>
  <c r="O36" i="1" l="1"/>
  <c r="O41" i="1"/>
  <c r="O11" i="3"/>
  <c r="O10" i="3"/>
  <c r="R63" i="1" l="1"/>
  <c r="O37" i="1"/>
  <c r="O66" i="2" l="1"/>
  <c r="O65" i="2"/>
  <c r="O60" i="2" l="1"/>
  <c r="O61" i="2" l="1"/>
  <c r="O62" i="2"/>
  <c r="O63" i="2"/>
  <c r="O64" i="2"/>
  <c r="O23" i="1"/>
  <c r="O34" i="1"/>
  <c r="O32" i="1"/>
  <c r="O59" i="2" l="1"/>
  <c r="O33" i="1" l="1"/>
  <c r="O58" i="2" l="1"/>
  <c r="O57" i="2" l="1"/>
  <c r="O31" i="1"/>
  <c r="O29" i="1"/>
  <c r="O56" i="2"/>
  <c r="O54" i="2" l="1"/>
  <c r="O30" i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57" i="1"/>
  <c r="O24" i="1"/>
  <c r="O21" i="1"/>
  <c r="O20" i="1"/>
  <c r="O19" i="1"/>
  <c r="O18" i="1"/>
  <c r="O17" i="1"/>
  <c r="O16" i="1"/>
  <c r="O15" i="1"/>
  <c r="O14" i="1"/>
  <c r="O13" i="1"/>
  <c r="O10" i="1"/>
  <c r="O9" i="1"/>
</calcChain>
</file>

<file path=xl/sharedStrings.xml><?xml version="1.0" encoding="utf-8"?>
<sst xmlns="http://schemas.openxmlformats.org/spreadsheetml/2006/main" count="1864" uniqueCount="969">
  <si>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</si>
  <si>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</si>
  <si>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</si>
  <si>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</si>
  <si>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</si>
  <si>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</si>
  <si>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</si>
  <si>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</si>
  <si>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</si>
  <si>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</si>
  <si>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</si>
  <si>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</si>
  <si>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</si>
  <si>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</si>
  <si>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</si>
  <si>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</si>
  <si>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</si>
  <si>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</si>
  <si>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</si>
  <si>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</si>
  <si>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CDLJ Publicidade (Yayá)</t>
  </si>
  <si>
    <t>Coelba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</si>
  <si>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</si>
  <si>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</si>
  <si>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</si>
  <si>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</si>
  <si>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</si>
  <si>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</si>
  <si>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</si>
  <si>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Engeltech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</si>
  <si>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</si>
  <si>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</si>
  <si>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</si>
  <si>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</si>
  <si>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</si>
  <si>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</si>
  <si>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</si>
  <si>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</si>
  <si>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</si>
  <si>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</si>
  <si>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</si>
  <si>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</si>
  <si>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</si>
  <si>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Incorp</t>
  </si>
  <si>
    <t>MAAX
SOLUTIONS COMERCIO E SERVIÇOS EM INFORMÁTICA</t>
  </si>
  <si>
    <t>Maphre</t>
  </si>
  <si>
    <t>Até 30 dias após emissão do boleto</t>
  </si>
  <si>
    <t>020/2018</t>
  </si>
  <si>
    <t>005/2019</t>
  </si>
  <si>
    <t>166/2018</t>
  </si>
  <si>
    <t>MAXIFROTAS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</si>
  <si>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</si>
  <si>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</si>
  <si>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</si>
  <si>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</si>
  <si>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</si>
  <si>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</si>
  <si>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</si>
  <si>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</si>
  <si>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</si>
  <si>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Antívirus Corporativo</t>
  </si>
  <si>
    <t>Até 10 dias úteis após apresentação da Nota Fiscal</t>
  </si>
  <si>
    <t>010/2018</t>
  </si>
  <si>
    <t>031/2018</t>
  </si>
  <si>
    <t>037/2018</t>
  </si>
  <si>
    <t>WM Engenharia</t>
  </si>
  <si>
    <t>Manutenção e Suporte Técnico do Sistema Incorpware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</si>
  <si>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</si>
  <si>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</si>
  <si>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</si>
  <si>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</si>
  <si>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</si>
  <si>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</si>
  <si>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 xml:space="preserve">Alvino Nogueira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</si>
  <si>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</si>
  <si>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</si>
  <si>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</si>
  <si>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</si>
  <si>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</si>
  <si>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</si>
  <si>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</si>
  <si>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</si>
  <si>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</si>
  <si>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</si>
  <si>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</si>
  <si>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</si>
  <si>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</si>
  <si>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CIELO</t>
  </si>
  <si>
    <t>Contrato de Afiliação para transação com cartões de crédito e débito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</si>
  <si>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</si>
  <si>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</si>
  <si>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</si>
  <si>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</si>
  <si>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</si>
  <si>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</si>
  <si>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</si>
  <si>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</si>
  <si>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</si>
  <si>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</si>
  <si>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</si>
  <si>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</si>
  <si>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</si>
  <si>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</si>
  <si>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</si>
  <si>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</si>
  <si>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WEBFOCO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</si>
  <si>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</si>
  <si>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</si>
  <si>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</si>
  <si>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</si>
  <si>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</si>
  <si>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</si>
  <si>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</si>
  <si>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</si>
  <si>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</si>
  <si>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</si>
  <si>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</si>
  <si>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</si>
  <si>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</si>
  <si>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</si>
  <si>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</si>
  <si>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</si>
  <si>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</si>
  <si>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</si>
  <si>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</si>
  <si>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</si>
  <si>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038/2019 - SRP 001/2019</t>
  </si>
  <si>
    <t>BRASITUR EVENTOS E TURISMO</t>
  </si>
  <si>
    <t>IGOR ESPINOLA SILVA</t>
  </si>
  <si>
    <t>Evento - Capacitar para ficar Legal em Guanambi, Sr Bonfim e Barreiras</t>
  </si>
  <si>
    <t>DF TURISMO</t>
  </si>
  <si>
    <t>024/2019</t>
  </si>
  <si>
    <t>215/2019</t>
  </si>
  <si>
    <t>Anderson Dias Moreira</t>
  </si>
  <si>
    <t>016/2019</t>
  </si>
  <si>
    <t>176/2019</t>
  </si>
  <si>
    <t>Hermelino Lopes de Oliveira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</si>
  <si>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</si>
  <si>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</si>
  <si>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</si>
  <si>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</si>
  <si>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</si>
  <si>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</si>
  <si>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</si>
  <si>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</si>
  <si>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</si>
  <si>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</si>
  <si>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</si>
  <si>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</si>
  <si>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</si>
  <si>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</si>
  <si>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</si>
  <si>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</si>
  <si>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</si>
  <si>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</si>
  <si>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</si>
  <si>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</si>
  <si>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</si>
  <si>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</si>
  <si>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LEME Consultoria em Gestão de RH</t>
  </si>
  <si>
    <t>Serviço de Mapeamento de Competencias Tecnicas e Comportamentais e Revisão PCCS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</si>
  <si>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</si>
  <si>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</si>
  <si>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</si>
  <si>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</si>
  <si>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</si>
  <si>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</si>
  <si>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</si>
  <si>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</si>
  <si>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</si>
  <si>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Bacone</t>
  </si>
  <si>
    <t>Manutenção de Telefonia</t>
  </si>
  <si>
    <t>3º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</si>
  <si>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</si>
  <si>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</si>
  <si>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</si>
  <si>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</si>
  <si>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</si>
  <si>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</si>
  <si>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</si>
  <si>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</si>
  <si>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</si>
  <si>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</si>
  <si>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</si>
  <si>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458/2019</t>
  </si>
  <si>
    <t>ARP 002/2019 PE 035/2019</t>
  </si>
  <si>
    <t>JRMCAR LOCADORA DE VEICULOS EIRELI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</si>
  <si>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</si>
  <si>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</si>
  <si>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</si>
  <si>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</si>
  <si>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</si>
  <si>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</si>
  <si>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</si>
  <si>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</si>
  <si>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</si>
  <si>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</si>
  <si>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</si>
  <si>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</si>
  <si>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</si>
  <si>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OF</t>
  </si>
  <si>
    <t>ARP 001/2019 PE 035/2019</t>
  </si>
  <si>
    <t>TRIUNFO COMERCIAL E SERVICOS EIRELI</t>
  </si>
  <si>
    <t>Fornecimento de 02 Veículos automotores 2019/2020 - Nissan Frontier (Lote I)</t>
  </si>
  <si>
    <t>039/2019</t>
  </si>
  <si>
    <t>VIPSEL Segurança e Monitoramento</t>
  </si>
  <si>
    <t>289/2019</t>
  </si>
  <si>
    <t>VIRIATO DOMINGUES CRAVO</t>
  </si>
  <si>
    <t xml:space="preserve">Serviço de Leiloeiro Oficial regularmente matriculado na Junta Comercial do Estado da Bahia, para a realização de leilões de alienações de bens de propriedade do COREN/BA 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</si>
  <si>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</si>
  <si>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</si>
  <si>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</si>
  <si>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</si>
  <si>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</si>
  <si>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</si>
  <si>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</si>
  <si>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WR Tecnologia Ltda</t>
  </si>
  <si>
    <t>OS</t>
  </si>
  <si>
    <t>174/2019</t>
  </si>
  <si>
    <t>GENSA GRÁFICA</t>
  </si>
  <si>
    <t>Impressão Códigos, Livretos e Blocos - LOTE II CARTILHA COMISSÃO ÉTICA</t>
  </si>
  <si>
    <t>JSLC COMÉRCIO DE LIVROS</t>
  </si>
  <si>
    <t>Fornecimento de Livros para a PROGER do Coren-BA</t>
  </si>
  <si>
    <t>ORDEM DE SERVIÇO</t>
  </si>
  <si>
    <t>007/2020</t>
  </si>
  <si>
    <t>029/2020</t>
  </si>
  <si>
    <t>POLLY PARK Estacionamentos Ltda</t>
  </si>
  <si>
    <t>085/2019</t>
  </si>
  <si>
    <t>Fornecimento de 05 veículos automotores SUVs Duster 1.6 - Novo zero Km - 2019  (Lote III)</t>
  </si>
  <si>
    <t>ARP 002/2019 PE 018/2019</t>
  </si>
  <si>
    <t>ARP 003/2019 PE 018/2019</t>
  </si>
  <si>
    <t>ARP 001/2019 PE 018/2019</t>
  </si>
  <si>
    <t>ARP 001/2019 PE 030/2019</t>
  </si>
  <si>
    <t>ORDEM DE FORNECIMENTO</t>
  </si>
  <si>
    <t>Aluguel Subseção de Juazeiro</t>
  </si>
  <si>
    <t>Evento - Capacitar para ficar legal em Alagoinhas</t>
  </si>
  <si>
    <t>Impressão Códigos, Livretos e Blocos - LOTE I CARTILHA CÓDIGO PROCESSO ÉTICO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</si>
  <si>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</si>
  <si>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</si>
  <si>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</si>
  <si>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</si>
  <si>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</si>
  <si>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</si>
  <si>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</si>
  <si>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</si>
  <si>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</si>
  <si>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</si>
  <si>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</si>
  <si>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</si>
  <si>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</si>
  <si>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</si>
  <si>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</si>
  <si>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</si>
  <si>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</si>
  <si>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</si>
  <si>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</si>
  <si>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</si>
  <si>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</si>
  <si>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</si>
  <si>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</si>
  <si>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</si>
  <si>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</si>
  <si>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</si>
  <si>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</si>
  <si>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</si>
  <si>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</si>
  <si>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</si>
  <si>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</si>
  <si>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</si>
  <si>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</si>
  <si>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</si>
  <si>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</si>
  <si>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</si>
  <si>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</si>
  <si>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</si>
  <si>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058/2013</t>
  </si>
  <si>
    <t>080/2017</t>
  </si>
  <si>
    <t>034/2017</t>
  </si>
  <si>
    <t>031/2017</t>
  </si>
  <si>
    <t>030/2017</t>
  </si>
  <si>
    <t>052/2016</t>
  </si>
  <si>
    <t>087/2017</t>
  </si>
  <si>
    <t>056/2015</t>
  </si>
  <si>
    <t>032/2018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</si>
  <si>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</si>
  <si>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</si>
  <si>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</si>
  <si>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</si>
  <si>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</si>
  <si>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</si>
  <si>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</si>
  <si>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</si>
  <si>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</si>
  <si>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</si>
  <si>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</si>
  <si>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</si>
  <si>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</si>
  <si>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</si>
  <si>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</si>
  <si>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</si>
  <si>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</si>
  <si>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</si>
  <si>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</si>
  <si>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</si>
  <si>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</si>
  <si>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</si>
  <si>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</si>
  <si>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</si>
  <si>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</si>
  <si>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</si>
  <si>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</si>
  <si>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</si>
  <si>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</si>
  <si>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</si>
  <si>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</si>
  <si>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</si>
  <si>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</si>
  <si>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</si>
  <si>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</si>
  <si>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</si>
  <si>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</si>
  <si>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</si>
  <si>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</si>
  <si>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</si>
  <si>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</si>
  <si>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</si>
  <si>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</si>
  <si>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</si>
  <si>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Sheylla de Andrade Ribeiro de Souza (RP Security)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</si>
  <si>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</si>
  <si>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</si>
  <si>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</si>
  <si>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</si>
  <si>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</si>
  <si>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</si>
  <si>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</si>
  <si>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</si>
  <si>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</si>
  <si>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</si>
  <si>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</si>
  <si>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</si>
  <si>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</si>
  <si>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</si>
  <si>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</si>
  <si>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</si>
  <si>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Gildelson Silva          (Portaria nº 024/2020)</t>
  </si>
  <si>
    <t>Davi Amorim    (Portaria nº 398/2018)</t>
  </si>
  <si>
    <t xml:space="preserve">Icléa Cassimiro            (Portaria nº 339/2019)  </t>
  </si>
  <si>
    <t>Zenilde Batista          (Portaria nº 707/2019)</t>
  </si>
  <si>
    <t>Davi Amorim           (Portaria nº 500/2018)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</si>
  <si>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</si>
  <si>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</si>
  <si>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</si>
  <si>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</si>
  <si>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</si>
  <si>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</si>
  <si>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</si>
  <si>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</si>
  <si>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</si>
  <si>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Davi Amorim          (Portaria nº 1042/2019)</t>
  </si>
  <si>
    <t>Davi Amorim          (Portaria nº 1041/2019)</t>
  </si>
  <si>
    <t>Davi Amorim          (Portaria nº 1040/2019)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</si>
  <si>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</si>
  <si>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</si>
  <si>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</si>
  <si>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</si>
  <si>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</si>
  <si>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</si>
  <si>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</si>
  <si>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</si>
  <si>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Marcos Félix          Sophia Sampaio    (Portaria nº 083/2020)</t>
  </si>
  <si>
    <t>Joana Lima                (Portaria nº 085/2020)</t>
  </si>
  <si>
    <t>Davi Amorim      (Portaria nº 184/2019)</t>
  </si>
  <si>
    <t>Alexandra Nascimento               Davi Amorim             (Portaria nº 359/2018)</t>
  </si>
  <si>
    <t>Luiz Araújo</t>
  </si>
  <si>
    <t>Davi Amorim     (Portaria nº 455/2018)</t>
  </si>
  <si>
    <t>Aialla Matos      (Portaria nº 183/2019)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</si>
  <si>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</si>
  <si>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</si>
  <si>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</si>
  <si>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</si>
  <si>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</si>
  <si>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</si>
  <si>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</si>
  <si>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</si>
  <si>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</si>
  <si>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</si>
  <si>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</si>
  <si>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</si>
  <si>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</si>
  <si>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</si>
  <si>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</si>
  <si>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</si>
  <si>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</si>
  <si>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</si>
  <si>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</si>
  <si>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</si>
  <si>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</si>
  <si>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</si>
  <si>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</si>
  <si>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</si>
  <si>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</si>
  <si>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</si>
  <si>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</si>
  <si>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</si>
  <si>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</si>
  <si>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</si>
  <si>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</si>
  <si>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</si>
  <si>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</si>
  <si>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</si>
  <si>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</si>
  <si>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</si>
  <si>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</si>
  <si>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</si>
  <si>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</si>
  <si>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</si>
  <si>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</si>
  <si>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</si>
  <si>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</si>
  <si>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</si>
  <si>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</si>
  <si>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</si>
  <si>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</si>
  <si>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</si>
  <si>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</si>
  <si>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</si>
  <si>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</si>
  <si>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</si>
  <si>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</si>
  <si>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</si>
  <si>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</si>
  <si>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</si>
  <si>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</si>
  <si>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</si>
  <si>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</si>
  <si>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</si>
  <si>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</si>
  <si>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</si>
  <si>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</si>
  <si>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</si>
  <si>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</si>
  <si>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</si>
  <si>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</si>
  <si>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</si>
  <si>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</si>
  <si>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</si>
  <si>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</si>
  <si>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</si>
  <si>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</si>
  <si>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</si>
  <si>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</si>
  <si>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</si>
  <si>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</si>
  <si>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</si>
  <si>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</si>
  <si>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</si>
  <si>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</si>
  <si>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</si>
  <si>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</si>
  <si>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</si>
  <si>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</si>
  <si>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</si>
  <si>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</si>
  <si>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</si>
  <si>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</si>
  <si>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</si>
  <si>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</si>
  <si>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</si>
  <si>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</si>
  <si>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</si>
  <si>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</si>
  <si>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</si>
  <si>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</si>
  <si>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</si>
  <si>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</si>
  <si>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</si>
  <si>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</si>
  <si>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</si>
  <si>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</si>
  <si>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</si>
  <si>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</si>
  <si>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</si>
  <si>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</si>
  <si>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</si>
  <si>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</si>
  <si>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</si>
  <si>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</si>
  <si>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</si>
  <si>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</si>
  <si>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</si>
  <si>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</si>
  <si>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</si>
  <si>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</si>
  <si>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</si>
  <si>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</si>
  <si>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</si>
  <si>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</si>
  <si>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</si>
  <si>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15/04/2020    Edição: 72</t>
  </si>
  <si>
    <t>Em: 13/05/2020    Edição: 90</t>
  </si>
  <si>
    <t>Em: 04/05/2020    Edição: 83</t>
  </si>
  <si>
    <t>-</t>
  </si>
  <si>
    <t>Em: 04/09/2019   Edição: 171</t>
  </si>
  <si>
    <t>Em: 25/11/2019   Edição: 227</t>
  </si>
  <si>
    <t>Em: 15/01/2020                        Edição: 010</t>
  </si>
  <si>
    <t>Em: 20/12/2019  Edição: 246</t>
  </si>
  <si>
    <t>Em: 12/12/2019    Edição: 240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</si>
  <si>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</si>
  <si>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</si>
  <si>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</si>
  <si>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</si>
  <si>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</si>
  <si>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</si>
  <si>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</si>
  <si>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</si>
  <si>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16/03/2020                        Edição: 051</t>
  </si>
  <si>
    <t>Em: 20/12/2019                        Edição: 246</t>
  </si>
  <si>
    <t>414/2019        SRP 001/2019</t>
  </si>
  <si>
    <t>MOVMOBILE INDÚSTRIA E COMÉRCIO DE
MÓVEIS LTDA</t>
  </si>
  <si>
    <t>Cadeira secretária giratória com
braços reguláveis na cor azul,
impermeável.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</si>
  <si>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</si>
  <si>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</si>
  <si>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</si>
  <si>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</si>
  <si>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</si>
  <si>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</si>
  <si>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</si>
  <si>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</si>
  <si>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</si>
  <si>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</si>
  <si>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</si>
  <si>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</si>
  <si>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</si>
  <si>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</si>
  <si>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</si>
  <si>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</si>
  <si>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</si>
  <si>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</si>
  <si>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</si>
  <si>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</si>
  <si>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</si>
  <si>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</si>
  <si>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</si>
  <si>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</si>
  <si>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</si>
  <si>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</si>
  <si>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</si>
  <si>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</si>
  <si>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</si>
  <si>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</si>
  <si>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</si>
  <si>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</si>
  <si>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Evento - Capacitar para ficar Legal em Feira de Santana e Eunápolis</t>
  </si>
  <si>
    <t>Icléa Cassimiro, Marcos Félix e Joana Angélica              (Portaria nº 1341/2019)</t>
  </si>
  <si>
    <t>Juliana Souza</t>
  </si>
  <si>
    <t>Saulo Novaes</t>
  </si>
  <si>
    <t>010/2020</t>
  </si>
  <si>
    <t>011/2020</t>
  </si>
  <si>
    <t>012/2020</t>
  </si>
  <si>
    <t>LOTE I - ARP - PE 010/2020</t>
  </si>
  <si>
    <t>076/2020</t>
  </si>
  <si>
    <t>Seguro veicular para os 02(dois) veículos novos marca/modelo Nissan Frontier</t>
  </si>
  <si>
    <t>PORTO SEGURO COMPANHIA DE SEGUROS GERAIS</t>
  </si>
  <si>
    <t>MAPFRE
SEGUROS GERAIS S.A.</t>
  </si>
  <si>
    <t>Seguro veicular para os 05(cinco) veículos novos marca/modelo Renault Duster</t>
  </si>
  <si>
    <t>INFOTV COMUNICAÇÕES  LTDA</t>
  </si>
  <si>
    <t>008/2020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</si>
  <si>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</si>
  <si>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</si>
  <si>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</si>
  <si>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>Davi Amorim         (Portaria nº 267/2020)</t>
  </si>
  <si>
    <t xml:space="preserve">Wilmar Marques           (Portaria nº 269/2020)  </t>
  </si>
  <si>
    <t>Em: 02/07/2020   Edição: 125</t>
  </si>
  <si>
    <t>Lúcia Farias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</si>
  <si>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</si>
  <si>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</si>
  <si>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</si>
  <si>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</si>
  <si>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</si>
  <si>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</si>
  <si>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</si>
  <si>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</si>
  <si>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</si>
  <si>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</si>
  <si>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016/2020</t>
  </si>
  <si>
    <t>LOTE I e II - ARP -  PE 018/2020</t>
  </si>
  <si>
    <t>ENTEL COMÉRCIO E SERVIÇOS LTDA</t>
  </si>
  <si>
    <t>013/2020</t>
  </si>
  <si>
    <t>VAL PNEUS COMERCIO PNEUMATICOS
EIRELI</t>
  </si>
  <si>
    <t>LOTE I e II - ARP - PE 015/2020</t>
  </si>
  <si>
    <t>083/2020</t>
  </si>
  <si>
    <t xml:space="preserve">Emissor de Senhas -
Marca Própria - Qtde 09
</t>
  </si>
  <si>
    <t xml:space="preserve">Terminal de avaliação de
atendimento - Marca Própria -
Modelo Opiniometro - Qtde 30
</t>
  </si>
  <si>
    <t>Implantação da Solução - Qtde 08</t>
  </si>
  <si>
    <t>FILAH SOLUÇÕES INTEGRADAS PARA GESTÃO DE ATENDIMENTO LTDA - EPP</t>
  </si>
  <si>
    <t xml:space="preserve">Software de Gestão
do Atendimento -
Marca Própria (Licença
Permanente) Qtde 08
</t>
  </si>
  <si>
    <t>Software de Mural
Digital (Licença
Permanente) Qtde 12</t>
  </si>
  <si>
    <t>Set Top Box - Qtde 12</t>
  </si>
  <si>
    <t>Implantação da
Solução - Qtde 12</t>
  </si>
  <si>
    <t>TJC IMPORTADORA LTDA - ME</t>
  </si>
  <si>
    <t xml:space="preserve">Smart TV AOC 32' AOC 32S5295 LED 2USB 3 HDMI WIFI - Qtde 13
</t>
  </si>
  <si>
    <t>Smart TV AOC 43' AOC 43S5295 LED FUL HD 2USB 3 HDMI WIFI - Qtde 06</t>
  </si>
  <si>
    <t>Suporte Técnico remoto - Qtde 12</t>
  </si>
  <si>
    <t>LOTE 1 - ITEM 1 A 21 - ARP 01/2020 - PE 03/2019</t>
  </si>
  <si>
    <t>ARP 001/2019              PE 28/219</t>
  </si>
  <si>
    <t>Em: 02/04/2020    Edição: 064</t>
  </si>
  <si>
    <t>Em: 23/12/2019    Edição: 247</t>
  </si>
  <si>
    <t>Em: 22/08/2019    Edição: 162</t>
  </si>
  <si>
    <t>Sophia Sampaio</t>
  </si>
  <si>
    <t>LOTE I - ITEM 3 - ARP 01 - PE 038/2019</t>
  </si>
  <si>
    <t>LOTE II - ITEM 1 - ARP 02 - PE 038/2019</t>
  </si>
  <si>
    <t>LOTE II - ITEM 2 - ARP 02 - PE 038/2019</t>
  </si>
  <si>
    <t>LOTE II - ITEM 3 - ARP 02 - PE 038/2019</t>
  </si>
  <si>
    <t>LOTE II - ITEM 4 - ARP 02 - PE 038/2019</t>
  </si>
  <si>
    <t>LOTE III - ITEM 1 - ARP 03 - PE 038/2019</t>
  </si>
  <si>
    <t>LOTE III - ITEM 2 - ARP 03 - PE 038/2019</t>
  </si>
  <si>
    <t>LOTE I - ITEM 1 - ARP 01 - PE 038/2019</t>
  </si>
  <si>
    <t>LOTE I - ITEM 2 - ARP 01 - PE 038/2019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</si>
  <si>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</si>
  <si>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</si>
  <si>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</si>
  <si>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</si>
  <si>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</si>
  <si>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</si>
  <si>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</si>
  <si>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Contrato que atingiu o  limite de 60 meses de contratação</t>
  </si>
  <si>
    <t>Pendente informações complementares</t>
  </si>
  <si>
    <t>017/2020</t>
  </si>
  <si>
    <t>091/2020</t>
  </si>
  <si>
    <t>DISP. 015/2020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</si>
  <si>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</si>
  <si>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</si>
  <si>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</si>
  <si>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</si>
  <si>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</si>
  <si>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</si>
  <si>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>Serviço de manutenção preventiva mensal, preditiva e corretiva, sem
fornecimento de peças, de elevador e plataforma elevatória</t>
  </si>
  <si>
    <t xml:space="preserve">Terceirização de telefonia, recepção e limpeza </t>
  </si>
  <si>
    <t>6º Aditivo</t>
  </si>
  <si>
    <t>Em: 28/08/2020    Edição: 166</t>
  </si>
  <si>
    <t>DATA PRINT INFORMÁTICA (LFN Informática)</t>
  </si>
  <si>
    <t>Em: 21/07/2020  Edição: 138</t>
  </si>
  <si>
    <t>Em: 14/09/2020    Edição: 176</t>
  </si>
  <si>
    <t>456/2019</t>
  </si>
  <si>
    <t>DIGA TECNOLOGIA EM
ATENDIMENTO LTDA (INFOTV COMUNICAÇÕES  LTDA)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</si>
  <si>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</si>
  <si>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</si>
  <si>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</si>
  <si>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Em: 20/08/2020    Edição: 160</t>
  </si>
  <si>
    <t>075/2020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</si>
  <si>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</si>
  <si>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</si>
  <si>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</si>
  <si>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</si>
  <si>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</si>
  <si>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Em: 24/08/2020    Edição: 164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</si>
  <si>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</si>
  <si>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</si>
  <si>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</si>
  <si>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</si>
  <si>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>EM: 08/09/2020         Edição: 172</t>
  </si>
  <si>
    <t>Em: 04/08/2020   Edição: 148</t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</si>
  <si>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</si>
  <si>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Flávio Roberto Pereira Jatobá II</t>
  </si>
  <si>
    <t>092/2020</t>
  </si>
  <si>
    <t>ARP 001/2020 PE 020/2020</t>
  </si>
  <si>
    <t>TOTEM ALCOOL GEL</t>
  </si>
  <si>
    <t>111/2020</t>
  </si>
  <si>
    <t>ARP 001/2020 DISPENSA 014/2020</t>
  </si>
  <si>
    <t>LABCHECAP</t>
  </si>
  <si>
    <t>Serviço de realização de exames COVID-19 - (Salvador e Feira de Santana) - RT-PCR</t>
  </si>
  <si>
    <t>Zenilde Batista</t>
  </si>
  <si>
    <t>Em: 12/08/2020    Edição: 154</t>
  </si>
  <si>
    <t>Serviço de realização de exames COVID-19 - (Salvador e Feira de Santana) - SOROLOGIA</t>
  </si>
  <si>
    <t>041/2020</t>
  </si>
  <si>
    <t>ARP001/2020 PE002/2020</t>
  </si>
  <si>
    <t>VAL PNEUS COMERCIO PNEUMATICOS EIRELI</t>
  </si>
  <si>
    <t>Fornecimento de Eletrodomésticos</t>
  </si>
  <si>
    <t>124/2020</t>
  </si>
  <si>
    <t>ARP 001/2020    DISP 021/2020</t>
  </si>
  <si>
    <t>LIMA &amp; BONFIM LTDA</t>
  </si>
  <si>
    <t>Serviço de realização de exames COVID-19 - (Vitória da Conquista) - RT-PCR                                              Serviço de realização de exames COVID-19 - (Vitória da Conquista) - SOROLOGIA</t>
  </si>
  <si>
    <t>052/2020</t>
  </si>
  <si>
    <t>ARP 001/2020     PE 005/2020</t>
  </si>
  <si>
    <t>COFS Comércio Varejista e Atacadista</t>
  </si>
  <si>
    <t>Material de Expediente ( Lotes I, II, IV, V, VI e VII)</t>
  </si>
  <si>
    <t>Pendente informações - Dados com  a CPL</t>
  </si>
  <si>
    <t>Em: 06/10/2020 Edição: 192</t>
  </si>
  <si>
    <t>Rescisão antecipada de contrato em 28/09/2020</t>
  </si>
  <si>
    <t>Em: 06/10/2020                        Edição: 192</t>
  </si>
  <si>
    <t>054/2020</t>
  </si>
  <si>
    <t>ARP 001/2020 PE 004/2020</t>
  </si>
  <si>
    <t>ANTONIO CARLOS SABACK - EPP</t>
  </si>
  <si>
    <t>RT COMERCIO</t>
  </si>
  <si>
    <t>Material de Limpeza ( Lotes I, III, IV, V, VI, VII, VII, IX e X)</t>
  </si>
  <si>
    <t>Material de Limpeza ( Lotes II)</t>
  </si>
  <si>
    <t>VALOR TOTAL DA ARP</t>
  </si>
  <si>
    <t>DATA INÍCIO ARP</t>
  </si>
  <si>
    <t>DATA FINAL ARP</t>
  </si>
  <si>
    <t>WILMAR MARQUES</t>
  </si>
  <si>
    <t>ARP 002/2020 PE 005/2020</t>
  </si>
  <si>
    <t>HUMAITA COMERCIO</t>
  </si>
  <si>
    <t>Material de Limpeza ( Lotes  III)</t>
  </si>
  <si>
    <t>EM:17/08/2020 Edição: 157</t>
  </si>
  <si>
    <t>Em: 17/07/2020    Edição: 136</t>
  </si>
  <si>
    <t>Em: 17/09/2020    Edição: 179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</si>
  <si>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</si>
  <si>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</si>
  <si>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</si>
  <si>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</si>
  <si>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Em: 16/10/2017   Edição: 198</t>
  </si>
  <si>
    <t>024/2020</t>
  </si>
  <si>
    <t>104/2020</t>
  </si>
  <si>
    <t>Serviço de Manutenção Predial</t>
  </si>
  <si>
    <t>ATUALIZADO EM 19/10/2020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</si>
  <si>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</si>
  <si>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</si>
  <si>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</si>
  <si>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</si>
  <si>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</si>
  <si>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</si>
  <si>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FILAH Soluções Integradas para Gestão de Atendimento Ltda - EPP</t>
  </si>
  <si>
    <t>Suporte Técnico
Remoto</t>
  </si>
  <si>
    <t>Em: 29/09/2020 Edição: 187</t>
  </si>
  <si>
    <t>Em: 06/10/2020  Edição: 192</t>
  </si>
  <si>
    <t>Em: 20/10/2020  Edição: 201</t>
  </si>
  <si>
    <t>Em: 04/11/2020 Edição: 210</t>
  </si>
  <si>
    <t>TELEMAR Norte Leste S/A</t>
  </si>
  <si>
    <t>026/2020</t>
  </si>
  <si>
    <t>136/2020</t>
  </si>
  <si>
    <t>Serviço Telefônico Fixo Comutativo (STFC) para as subseções do Coren-Ba (Barreiras, Feira de Santana, Itabuna, Juazeiro, Teixeira de Freitas e Vitória da Conquista)</t>
  </si>
  <si>
    <t>1º Aditivo (de valor)</t>
  </si>
  <si>
    <t>021/2020</t>
  </si>
  <si>
    <t>089/2020</t>
  </si>
  <si>
    <t>Hospedagem de domínio</t>
  </si>
  <si>
    <t>Solicitar à CPL</t>
  </si>
  <si>
    <t>EM: 05/11/2020         Edição: 211</t>
  </si>
  <si>
    <t>Em: 22/10/2020    Edição: 203</t>
  </si>
  <si>
    <t xml:space="preserve">Acordo de Cooperação Técnica  para utilização de sistema eletrônico de licitações </t>
  </si>
  <si>
    <t>Contrato encerrado em 21/10/2020</t>
  </si>
  <si>
    <t>Contrato será encerrado no término de seu prazo.</t>
  </si>
  <si>
    <t>Em: 19/11/2020    Edição: 221</t>
  </si>
  <si>
    <t>Em: 19/11/2020                     Edição: 221</t>
  </si>
  <si>
    <t>MADUREIRA ENGENHARIA E CONSULTORIA EIRELI</t>
  </si>
  <si>
    <t>Prestação de serviços
contínuos de Controle Ambiental de Pragas, e higienização dos reservatórios de água
potável, incluindo o fornecimento de todos os equipamentos, máquinas e insumos
necessários à adequada prestação dos serviços</t>
  </si>
  <si>
    <t xml:space="preserve"> CENTRO DE
INTEGRAÇÃO EMPRESA ESCOLA - CIEE</t>
  </si>
  <si>
    <t>027/2020</t>
  </si>
  <si>
    <t>022/2020</t>
  </si>
  <si>
    <t>Serviço de Entidade Sem Fins Lucrativos
(ESFL), que tenha por objetivo a assistência ao adolescente e à educação profissional,
registrada no Conselho Municipal dos Direitos da Criança e do Adolescente (CMDCA), para
recrutamento, seleção, capacitação, preparação jovens aprendizes e gestão dos respectivos
contratos de aprendizagem</t>
  </si>
  <si>
    <t>Em: 19/11/2020 Edição: 221</t>
  </si>
  <si>
    <t xml:space="preserve">1º Aditivo 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</si>
  <si>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</si>
  <si>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Davi informou que o contrato não será aditivado.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</si>
  <si>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</si>
  <si>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</si>
  <si>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</si>
  <si>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</si>
  <si>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Lilian Bastos                    Cristine Oliveira          (Portaria nº 617/2020)</t>
  </si>
  <si>
    <t xml:space="preserve"> </t>
  </si>
  <si>
    <t>ATUALIZADO EM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</si>
  <si>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</si>
  <si>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</si>
  <si>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</si>
  <si>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</si>
  <si>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</si>
  <si>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</si>
  <si>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</si>
  <si>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</si>
  <si>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</si>
  <si>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</si>
  <si>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</si>
  <si>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>PE 033/2018</t>
  </si>
  <si>
    <t>INEX 012/2019</t>
  </si>
  <si>
    <t xml:space="preserve"> PE 036/2019      ARP 002/2020</t>
  </si>
  <si>
    <t xml:space="preserve"> PE 036/2019         ARP 01/2020 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</si>
  <si>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</si>
  <si>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</si>
  <si>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</si>
  <si>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</si>
  <si>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</si>
  <si>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</si>
  <si>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</si>
  <si>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</si>
  <si>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</si>
  <si>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</si>
  <si>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</si>
  <si>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</si>
  <si>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DISP 06/2018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</si>
  <si>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</si>
  <si>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</si>
  <si>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</si>
  <si>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</si>
  <si>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</si>
  <si>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</si>
  <si>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</si>
  <si>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</si>
  <si>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010/2020             LOTE II - ARP  </t>
  </si>
  <si>
    <t>PE 011/2020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</si>
  <si>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</si>
  <si>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</si>
  <si>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</si>
  <si>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</si>
  <si>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</si>
  <si>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</si>
  <si>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</si>
  <si>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</si>
  <si>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</si>
  <si>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</si>
  <si>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</si>
  <si>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</si>
  <si>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</si>
  <si>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DISP 022/2020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</si>
  <si>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</si>
  <si>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</si>
  <si>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</si>
  <si>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</si>
  <si>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</si>
  <si>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</si>
  <si>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</si>
  <si>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</si>
  <si>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</si>
  <si>
    <t>Locação de imóvel - Subseção de Vitória da Conquista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</si>
  <si>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</si>
  <si>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</si>
  <si>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Em: 22/12/2020                        Edição: 244</t>
  </si>
  <si>
    <t>Em: 29/12/2020    Edição: 248</t>
  </si>
  <si>
    <t>Em: 31/12/2020                        Edição: 250</t>
  </si>
  <si>
    <t>DADOS DOS REGISTROS DE PREÇO</t>
  </si>
  <si>
    <t>Elisangêla Santana</t>
  </si>
  <si>
    <t>DADOS DOS REGISTROS DE PREÇOS</t>
  </si>
  <si>
    <t>GRÁFICA DO PRETO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</si>
  <si>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</si>
  <si>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</si>
  <si>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In Verbis Serviços de Recortes Ltda-Me</t>
  </si>
  <si>
    <t>Em: 20/01/2021                        Edição: 013</t>
  </si>
  <si>
    <t>2º Aditvo com vigência de 06 (seis) meses - valor proporcional de R$ 17.705,60</t>
  </si>
  <si>
    <t>1º Aditivo contempla apenas acrescimo de valor referente ao lote II  - R$ 3.844,80. Lote I inscrito em restos a pagar.</t>
  </si>
  <si>
    <t>No 3º aditivo o valor do contrato foi rajustado, conforme previsto em contrato.</t>
  </si>
  <si>
    <t xml:space="preserve">Enviado e-mail para o fiscal do contrato, em 03.02.2021, informando a necessidade de avaliar a solictação de aditivo ou nova licitação. </t>
  </si>
  <si>
    <t>Em: 02/02/2021    Edição: 022</t>
  </si>
  <si>
    <t>Em: 02/02/2021                       Edição: 22</t>
  </si>
  <si>
    <t>006/2017</t>
  </si>
  <si>
    <t>Aluguel de imóvel - Subseção de Itabuna</t>
  </si>
  <si>
    <t>Seguro de 05 veículos oficiais (1 Frontier, 3 Ford Ka e 1 Ranger)</t>
  </si>
  <si>
    <t>Em: 20/01/2021    Edição: 13</t>
  </si>
  <si>
    <t>Helder Souto              Marlyane de Carvalho               (Portaria nº 78/2021)</t>
  </si>
  <si>
    <t xml:space="preserve">Wilmar Marques  Vanderson Matos (Portaria nº 80/2021)  </t>
  </si>
  <si>
    <t xml:space="preserve">Wilmar Marques  Vanderson Matos (Portaria nº 81/2021)  </t>
  </si>
  <si>
    <t xml:space="preserve">Wilmar Marques  Vanderson Matos (Portaria nº 82/2021)  </t>
  </si>
  <si>
    <t xml:space="preserve">Wilmar Marques  Vanderson Matos (Portaria nº 84/2021)  </t>
  </si>
  <si>
    <t xml:space="preserve">Wilmar Marques  Vanderson Matos (Portaria nº 87/2021)  </t>
  </si>
  <si>
    <t>Fábio de Andrade e Carolina Felisberto  (Portaria nº 122/2021)</t>
  </si>
  <si>
    <t>Fábio de Andrade e Alexandra Nascimento       (Portaria nº 123/2021)</t>
  </si>
  <si>
    <t>Fábio de Andrade e Alexandra Nascimento (Portaria nº 124/2021)</t>
  </si>
  <si>
    <t>Fábio de Andrade e Alexandra Nascimento (Portaria nº 125/2021)</t>
  </si>
  <si>
    <t xml:space="preserve">Luciano Barreto  e                     Ilani Santos                  (Portaria nº 126/2021)  </t>
  </si>
  <si>
    <t xml:space="preserve">Luciano Barreto e                      Ilani Santos                  (Portaria nº 128/2021)  </t>
  </si>
  <si>
    <t xml:space="preserve">Luciano Barreto e                      Ilani Santos                  (Portaria nº 127/2021)  </t>
  </si>
  <si>
    <t>Clécio Lima e                Fabiana Bastos                     (Portaria nº 121/2021)</t>
  </si>
  <si>
    <t xml:space="preserve"> Aialla Matos             Matheus da Silva                  (Portaria nº 130/2021)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</si>
  <si>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</si>
  <si>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INEX. 18/2017</t>
  </si>
  <si>
    <t>Joana Angelica Lima Rosemeire Cardoso   (Portaria nº 162/2021)</t>
  </si>
  <si>
    <t>Aialla Matos                  Mtheus da Silva                             (Portaria nº 158/2021)</t>
  </si>
  <si>
    <t>Gabriel Daltro e       Marcos Félix                       (Portaria nº 168/2021)</t>
  </si>
  <si>
    <t xml:space="preserve">Vanderson Matos e Wilmar Marques                       (Portaria nº 173/2021)  </t>
  </si>
  <si>
    <t xml:space="preserve">Janderson Santos e Vanderson Matos            (Portaria nº 177/2021)  </t>
  </si>
  <si>
    <t xml:space="preserve">Vanderson Matos e Gabriel Friederick       (Portaria nº 179/2021)  </t>
  </si>
  <si>
    <t xml:space="preserve">Vanderson Matos e Gabriel Friederick       (Portaria nº 181/2021)  </t>
  </si>
  <si>
    <t>Davi Amorim e               Marcos Félix                 (Portaria nº 169/2021)</t>
  </si>
  <si>
    <t>Davi Amorim e                Marcos Félix                         (Portaria nº 170/2021)</t>
  </si>
  <si>
    <t>Wilmar Marques e Matheus Neves       (Portaria nº 180/2021)</t>
  </si>
  <si>
    <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55/2021</t>
    </r>
  </si>
  <si>
    <t>46/2021</t>
  </si>
  <si>
    <t>DISP 3/2021</t>
  </si>
  <si>
    <t>CORREIOS</t>
  </si>
  <si>
    <t>Postagem</t>
  </si>
  <si>
    <t>Dia 05 de cada mês</t>
  </si>
  <si>
    <t>Em: 04/03/2021                        Edição: 042</t>
  </si>
  <si>
    <t>Em: 08/03/2021    Edição: 044</t>
  </si>
  <si>
    <t>WM SERVICOS TECNICOS E COMISSIONAMENTO EIRELI</t>
  </si>
  <si>
    <t>Em: 09/04/2021    Edição: 66</t>
  </si>
  <si>
    <t>Em: 24/03/2021    Edição: 56</t>
  </si>
  <si>
    <t>Suporte Técnico
remoto (Sistema de Gestão de Atendimento)</t>
  </si>
  <si>
    <t>Em: 01/04/2021    Edição: 61-A</t>
  </si>
  <si>
    <t>5º Aditivo (sendo 1 de valor e 3 de prazo)</t>
  </si>
  <si>
    <t xml:space="preserve">Em: 12/04/2021    Edição: 67             </t>
  </si>
  <si>
    <t>Aialla Matos, Lilian Bastos e Wilmar Marques   (Portaria nº 355/2021)</t>
  </si>
  <si>
    <t xml:space="preserve">Serviços de acesso à internet, por meio de link dedicado de 60 Mbps para a Sede Principal do Coren-BA. </t>
  </si>
  <si>
    <t xml:space="preserve">Em: 13/05/2021    Edição: 89  RETIFICAÇÃO            Em: 17/05/2021    Edição: 91  </t>
  </si>
  <si>
    <t>INFROMAÇÕES ADICIONAIS -I</t>
  </si>
  <si>
    <t>INFROMAÇÕES ADICIONAIS - II</t>
  </si>
  <si>
    <t>NOVO PROCESSO DE CONTRATAÇÃO EM TRAMITAÇÃO - PA Nº 55/2021</t>
  </si>
  <si>
    <t xml:space="preserve">Helder Souto  e                  Roberto Seixas                              (Portaria nº 79/2021 ) </t>
  </si>
  <si>
    <t xml:space="preserve">Aialla Matos, Fábio de Andrade e Alexandra Nascimento                      (Portaria nº 357/2021)  </t>
  </si>
  <si>
    <t xml:space="preserve">Aialla Matos, Fábio de Andrade e Alexandra Nascimento                      (Portaria nº 358/2021)  </t>
  </si>
  <si>
    <t xml:space="preserve">Aialla Matos, Fábio de Andrade e Alexandra Nascimento                      (Portaria nº 356/2021)  </t>
  </si>
  <si>
    <t>Joana Lima e                        Rita Brito                          (Portaria nº 163/2021)</t>
  </si>
  <si>
    <t>Aialla Matos   e                   Matheus da Silva     (Portaria nº 160/2021)</t>
  </si>
  <si>
    <t>Gabriel Daltro,                Marcos Félix e                          Davi Amorim                               (Portaria nº 313/2021)</t>
  </si>
  <si>
    <t>Matheus Neves,                 Natália Cruz,                   Janderson Santos e                    Vanderson Matos                              (Portaria nº 178/2021)</t>
  </si>
  <si>
    <t xml:space="preserve">Natália Cruz e              Vanderson Matos                      (Portaria nº 176/2021)  </t>
  </si>
  <si>
    <t xml:space="preserve">Joana Lima e                     Vlamir Filho                      (Portaria nº 164/2021) </t>
  </si>
  <si>
    <t>Gabriel Daltro e                    Marcos Félix                (Portaria nº 174/2021)</t>
  </si>
  <si>
    <t>Natália Cruz e            Marcelo Eloy                                        Janserson Santos e Gildelson Silva                   Aialla Matos e                  Vanderson Matos                            (Portaria nº 175/2021)</t>
  </si>
  <si>
    <t>Davi Amorim e                     Gabriel Daltro                           (Portaria nº 165/2021)</t>
  </si>
  <si>
    <t>Aialla Matos   e                   Matheus da Silva        (Portaria nº 159/2021)</t>
  </si>
  <si>
    <t>Cristine Oliveira e                       Lilian Basto                                    (Portaria nº 161/2021)</t>
  </si>
  <si>
    <t>Gabriel Daltro                        Marcos Félix                   (Portaria nº 167/2021)</t>
  </si>
  <si>
    <t>Luiz Araújo                        (Contrato)</t>
  </si>
  <si>
    <t>Aialla Matos   e                 Matheus da Silva                (Portaria nº 129/2021)</t>
  </si>
  <si>
    <t>Gabriel Daltro e                   Marcos Félix                           (Portaria nº 166/2021)</t>
  </si>
  <si>
    <t xml:space="preserve">Natália Cruz e               Vanderson Matos      (Portaria nº 176/2021)  </t>
  </si>
  <si>
    <t xml:space="preserve">Natália Cruz e                Vanderson Matos      (Portaria nº 176/2021)  </t>
  </si>
  <si>
    <t>Em: 14/04/2021    Edição: 69</t>
  </si>
  <si>
    <t xml:space="preserve">Gabriel Daltro,              Marcos Félix  e                                        Davi Amorim                                                        (Portaria nº 315/2021) </t>
  </si>
  <si>
    <t>Marcos Félix e             Gabriel Daltro                          (Portaria nº 172/2021)</t>
  </si>
  <si>
    <t>Gabriel Daltro,                 Davi Amorim e                    Marcos Félix                         (Portaria nº 314/2021)</t>
  </si>
  <si>
    <r>
      <t xml:space="preserve">Enviado e-mail para o fiscal do contrato em 18.05.2021, informando a necessidade de avaliar se solicitará  aditivo ou nova licitação ou haverá o encerramento do contrato. </t>
    </r>
    <r>
      <rPr>
        <b/>
        <sz val="11"/>
        <color rgb="FFFF0000"/>
        <rFont val="Calibri"/>
        <family val="2"/>
        <scheme val="minor"/>
      </rPr>
      <t>ADITIVO EM TRAMITAÇÃO - EM 19.05.2021</t>
    </r>
  </si>
  <si>
    <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  <scheme val="minor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  <scheme val="minor"/>
      </rPr>
      <t xml:space="preserve">Necessidade de nova licitação informada por e-mail, em 01.02.2021, para Helder Souto e Monique Martins.                        </t>
    </r>
    <r>
      <rPr>
        <b/>
        <sz val="11"/>
        <color theme="5" tint="-0.249977111117893"/>
        <rFont val="Calibri"/>
        <family val="2"/>
        <scheme val="minor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  <scheme val="minor"/>
      </rPr>
      <t>Nova reiteração em 05.03.2021</t>
    </r>
  </si>
  <si>
    <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  <scheme val="minor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Situação reiterada por e-mail, em 11.02.2021, ao DEADM, Gabinete e Assessores.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</si>
  <si>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45/2021</t>
    </r>
  </si>
  <si>
    <t>Serviço de outsourcing de impressão de digitalização para Sede Regional, Sede anexa e Subseções do Coren-Ba - (LOTE I -Impressoras) e (LOTE II - Scanner`s)</t>
  </si>
  <si>
    <t>Gabriel Daltro                   Davi Rosário               (Portaria nº 441/2021)</t>
  </si>
  <si>
    <t>Em: 19/05/2021    Edição: 93</t>
  </si>
  <si>
    <t>Gestor do Setor e Fiscais do Contrato notificados em 31.05.2021 sobre a impossibilidade de novo aditivo de prazo. Recomendado avaliar se há necessidade de novo processo de contratação.</t>
  </si>
  <si>
    <t>49/2020</t>
  </si>
  <si>
    <t xml:space="preserve">Enviado e-mail para o fiscal do contrato em 02.06.2021, informando a necessidade de avaliar se solicitará  aditivo ou nova licitação ou haverá o encerramento do contrato. </t>
  </si>
  <si>
    <r>
      <t xml:space="preserve">Enviado e-mail para o fiscal do contrato em 07.05.2021, informando a necessidade de avaliar se solicitará  aditivo ou nova licitação ou haverá o encerramento do contrato. Comunicação reiterada em 25.05.2021.                          </t>
    </r>
    <r>
      <rPr>
        <b/>
        <sz val="11"/>
        <color rgb="FFFF0000"/>
        <rFont val="Calibri"/>
        <family val="2"/>
        <scheme val="minor"/>
      </rPr>
      <t>ADITIVO EM TRAMITAÇÃO EM 07.06.2021</t>
    </r>
  </si>
  <si>
    <r>
      <t xml:space="preserve">Enviado e-mail para o fiscal do contrato em 02.06.2021, informando a necessidade de avaliar se solicitará  aditivo ou nova licitação ou haverá o encerramento do contrato.  </t>
    </r>
    <r>
      <rPr>
        <b/>
        <sz val="11"/>
        <color rgb="FFFF0000"/>
        <rFont val="Calibri"/>
        <family val="2"/>
        <scheme val="minor"/>
      </rPr>
      <t>ADITIVO EM TRAMITAÇÃO EM 24.05.2021</t>
    </r>
  </si>
  <si>
    <r>
      <t xml:space="preserve">Enviado e-mail para o fiscal do contrato em 18.05.2021, informando a necessidade de avaliar se solicitará  aditivo ou nova licitação ou haverá o encerramento do contrato. </t>
    </r>
    <r>
      <rPr>
        <b/>
        <sz val="11"/>
        <color rgb="FFFF0000"/>
        <rFont val="Calibri"/>
        <family val="2"/>
        <scheme val="minor"/>
      </rPr>
      <t xml:space="preserve">ADITIVO EM TRAMITAÇÃO EM 07.06.2021 </t>
    </r>
  </si>
  <si>
    <t>Impressão Códigos, Livretos e Blocos - LOTE III LEGISLAÇÃO BÁSICA          Impressão Códigos, Livretos e Blocos - LOTE IV BLOCOS</t>
  </si>
  <si>
    <t xml:space="preserve">PE 030/2019                 LOTE III - ARP 001/2019                  LOTE IV - ARP 001/2019 </t>
  </si>
  <si>
    <t xml:space="preserve">Enviado e-mail para o fiscal do contrato em 08.06.2021, informando a necessidade de avaliar se solicitará  aditivo ou nova licitação ou haverá o encerramento do contrato. </t>
  </si>
  <si>
    <t>2º Aditivo (1º alteração na razão social )</t>
  </si>
  <si>
    <t>Em: 17/06/2021   Edição: 112</t>
  </si>
  <si>
    <t>4º Aditivo (1º aditivo foi de valor)</t>
  </si>
  <si>
    <t xml:space="preserve">Em: 17/06/2021    Edição: 112 </t>
  </si>
  <si>
    <r>
      <t xml:space="preserve">Enviado e-mail para o fiscal do contrato em 18.05.2021, informando a necessidade de avaliar se solicitará  aditivo ou nova licitação ou haverá o encerramento do contrato.     </t>
    </r>
    <r>
      <rPr>
        <b/>
        <sz val="11"/>
        <color rgb="FFFF0000"/>
        <rFont val="Calibri"/>
        <family val="2"/>
        <scheme val="minor"/>
      </rPr>
      <t>ADITIVO EM TRAMITAÇÃO - EM 30.06.2021</t>
    </r>
  </si>
  <si>
    <r>
      <t xml:space="preserve">Enviado e-mail para o fiscal do contrato em 18.05.2021, informando a necessidade de avaliar se solicitará  aditivo ou nova licitação ou haverá o encerramento do contrato. Comunicação reiterada dia 25.05.2021                           </t>
    </r>
    <r>
      <rPr>
        <b/>
        <sz val="11"/>
        <color rgb="FFFF0000"/>
        <rFont val="Calibri"/>
        <family val="2"/>
        <scheme val="minor"/>
      </rPr>
      <t>ADITIVO EM TRAMITAÇÃO - EM 17.06.2021</t>
    </r>
  </si>
  <si>
    <r>
      <t xml:space="preserve">Enviado e-mail para o fiscal do contrato em 02.06.2021, informando a necessidade de avaliar se solicitará  aditivo ou nova licitação ou haverá o encerramento do contrato.            </t>
    </r>
    <r>
      <rPr>
        <b/>
        <sz val="11"/>
        <color rgb="FFFF0000"/>
        <rFont val="Calibri"/>
        <family val="2"/>
        <scheme val="minor"/>
      </rPr>
      <t xml:space="preserve">ADITIVO EM TRAMITAÇÃO EM 07.06.2021 </t>
    </r>
  </si>
  <si>
    <r>
      <t xml:space="preserve">Enviado e-mail para o fiscal do contrato em 08.06.2021, informando a necessidade de avaliar se solicitará  aditivo ou nova licitação ou haverá o encerramento do contrato. </t>
    </r>
    <r>
      <rPr>
        <b/>
        <sz val="11"/>
        <color rgb="FFFF0000"/>
        <rFont val="Calibri"/>
        <family val="2"/>
        <scheme val="minor"/>
      </rPr>
      <t xml:space="preserve">ADITIVO EM TRAMITAÇÃO EM 29.06.2021  </t>
    </r>
  </si>
  <si>
    <r>
      <t xml:space="preserve">Enviado e-mail para o fiscal do contrato em 07.06.2021, informando a necessidade de avaliar se solicitará  aditivo ou nova licitação ou haverá o encerramento do contrato.            </t>
    </r>
    <r>
      <rPr>
        <b/>
        <sz val="11"/>
        <color rgb="FFFF0000"/>
        <rFont val="Calibri"/>
        <family val="2"/>
        <scheme val="minor"/>
      </rPr>
      <t xml:space="preserve">ADITIVO EM TRAMITAÇÃO EM 07.06.2021  </t>
    </r>
  </si>
  <si>
    <t>Em: 30/06/2021    Edição: 121</t>
  </si>
  <si>
    <t>Em: 07/07/2021    Edição: 126</t>
  </si>
  <si>
    <t>4º Aditvo com vigência de 12 (doze) meses - valor proporcional após repactuação - R$ 274.934,33</t>
  </si>
  <si>
    <t>8º Aditvo com vigência de 06 (seis) meses - valor proporcional após repactuação - R$ 95.091,84</t>
  </si>
  <si>
    <t>8º Aditivo (sendo 07 de prazo e 1 de valor)</t>
  </si>
  <si>
    <t>Em: 22/06/2021   Edição: 115</t>
  </si>
  <si>
    <t>PROCESSO NO GABINETE</t>
  </si>
  <si>
    <t>Em: 22/06/2021    Edição: 115</t>
  </si>
  <si>
    <t>PREMIER SERVIÇOS</t>
  </si>
  <si>
    <t>Fornecimento, instalação e ativação de equipamento para registro de ponto, com fornecimento e bobina de papel térmico,
disponibilização de software de tratamento de registro de ponto e manutenção de equipamento REP</t>
  </si>
  <si>
    <t>Suporte Técnico Remoto</t>
  </si>
  <si>
    <t>Suporte Técnico remoto (Sistema de Gestão de Atendimento)</t>
  </si>
  <si>
    <t>DATA FINAL CONTRATO -ADITVO</t>
  </si>
  <si>
    <t>3º Aditivo (1 aditivo de valor e 2 de prazo)</t>
  </si>
  <si>
    <t xml:space="preserve">Enviado e-mail para o fiscal do contrato em 26.07.2021, informando a necessidade de avaliar se solicitará  aditivo ou nova licitação ou haverá o encerramento do contrato.  </t>
  </si>
  <si>
    <t xml:space="preserve">Enviado e-mail para o fiscal do contrato em 27.07.2021, informando a necessidade de avaliar se solicitará  aditivo ou nova licitação ou haverá o encerramento do contrato.  </t>
  </si>
  <si>
    <r>
      <t xml:space="preserve">Enviado e-mail para o fiscal do contrato em 02.06.2021, informando a necessidade de avaliar se solicitará  aditivo ou nova licitação ou haverá o encerramento do contrato.                                                      </t>
    </r>
    <r>
      <rPr>
        <b/>
        <sz val="10"/>
        <color rgb="FFFF0000"/>
        <rFont val="Calibri"/>
        <family val="2"/>
        <scheme val="minor"/>
      </rPr>
      <t>ADITIVO EM TRAMITAÇÃO EM 24.05.2021                  - Em 03.08.2021 o PA foi disponibilizado pela PROGER com a minuta do termo aditivo.                      - Em 03.08.2021 o PA foi localizado na UCC aguardando a devolução do termo aditivo assinado pela Contratada.</t>
    </r>
  </si>
  <si>
    <r>
      <t xml:space="preserve">Enviado e-mail para o fiscal do contrato em 02.06.2021, informando a necessidade de avaliar se solicitará  aditivo ou nova licitação ou haverá o encerramento do contrato.                                                                   </t>
    </r>
    <r>
      <rPr>
        <b/>
        <sz val="10"/>
        <color rgb="FFFF0000"/>
        <rFont val="Calibri"/>
        <family val="2"/>
        <scheme val="minor"/>
      </rPr>
      <t>ADITIVO EM TRAMITAÇÃO EM 07.06.2021                - Em 02.08.2021 o PA foi disponibilizado pela PROGER com a minuta do termo aditivo.                      - Em 03.08.2021 o PA foi localizado na UCC aguardando a devolução do termo aditivo assinado pela Contratada.</t>
    </r>
  </si>
  <si>
    <r>
      <t xml:space="preserve">Enviado e-mail para o fiscal do contrato em 02.06.2021, informando a necessidade de avaliar se solicitará  aditivo ou nova licitação ou haverá o encerramento do contrato.                                                                    </t>
    </r>
    <r>
      <rPr>
        <b/>
        <sz val="10"/>
        <color rgb="FFFF0000"/>
        <rFont val="Calibri"/>
        <family val="2"/>
        <scheme val="minor"/>
      </rPr>
      <t>ADITIVO EM TRAMITAÇÃO EM 19.07.2021                  - Em 04.08.2021 o PA foi disponibilizado pela PROGER com a minuta do termo aditivo.                      - Em 04.08.2021 o PA foi localizado na UCC aguardando a devolução do termo aditivo assinado pela Contratada.</t>
    </r>
  </si>
  <si>
    <t>Enviado e-mail para o fiscal do contrato em 02.06.2021, informando a necessidade de avaliar se solicitará  aditivo ou nova licitação ou haverá o encerramento do contrato. Em 10.06.2021 o Gerente do DEADM informou que o PA foi submetido ao GABP com a recomendação de encaminhamento ao plenário da autarquia.                                               - Em 08.07.2021 o PA foi localizado no GABP                                                                                                 - Em 20.07.2021 o PA foi localizado no GABP</t>
  </si>
  <si>
    <t>ADITIVO EM TRAMITAÇÃO EM 29.06.2021             - Em 03.08.2021 o PA foi localizado na UCC aguardando a devolução do termo aditivo assinado pela Contratada.</t>
  </si>
  <si>
    <t>ADITIVO EM TRAMITAÇÃO EM 05.08.2021</t>
  </si>
  <si>
    <t>ADITIVO EM TRAMITAÇÃO EM 07.06.2021       - Em 08.07.2021 o PA foi localizado no GABP</t>
  </si>
  <si>
    <t xml:space="preserve">OBSERVAÇÃO </t>
  </si>
  <si>
    <r>
      <t xml:space="preserve">Gestor do Setor e Fiscais do Contrato notificados em 31.05.2021 sobre a impossibilidade de novo aditivo de prazo. Recomendado avaliar se há necessidade de novo processo de contratação.                           </t>
    </r>
    <r>
      <rPr>
        <b/>
        <sz val="10"/>
        <color rgb="FFFF0000"/>
        <rFont val="Calibri"/>
        <family val="2"/>
        <scheme val="minor"/>
      </rPr>
      <t>NOVO PA EM TRAMITAÇÃO 178/2021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</si>
</sst>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0" fontId="0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14" fontId="0" fillId="2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44" fontId="0" fillId="0" borderId="1" xfId="1" applyNumberFormat="1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64" fontId="0" fillId="1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2" borderId="1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7" fontId="0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1" xfId="0" quotePrefix="1" applyNumberFormat="1" applyFill="1" applyBorder="1" applyAlignment="1">
      <alignment horizontal="center" vertical="center" wrapText="1"/>
    </xf>
    <xf numFmtId="17" fontId="0" fillId="2" borderId="3" xfId="0" applyNumberFormat="1" applyFont="1" applyFill="1" applyBorder="1" applyAlignment="1">
      <alignment horizontal="center" vertical="center"/>
    </xf>
    <xf numFmtId="17" fontId="0" fillId="2" borderId="2" xfId="0" applyNumberFormat="1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4" fontId="0" fillId="2" borderId="0" xfId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0" borderId="0" xfId="1" applyFont="1"/>
    <xf numFmtId="44" fontId="0" fillId="0" borderId="0" xfId="0" applyNumberFormat="1"/>
    <xf numFmtId="164" fontId="0" fillId="0" borderId="0" xfId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/>
    </xf>
    <xf numFmtId="0" fontId="4" fillId="2" borderId="0" xfId="0" applyNumberFormat="1" applyFont="1" applyFill="1"/>
    <xf numFmtId="0" fontId="2" fillId="3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/>
    <xf numFmtId="0" fontId="0" fillId="2" borderId="0" xfId="0" applyNumberFormat="1" applyFill="1"/>
    <xf numFmtId="0" fontId="0" fillId="7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8" borderId="1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7" fontId="0" fillId="2" borderId="12" xfId="0" applyNumberFormat="1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 wrapText="1"/>
    </xf>
    <xf numFmtId="14" fontId="0" fillId="2" borderId="12" xfId="0" applyNumberFormat="1" applyFont="1" applyFill="1" applyBorder="1" applyAlignment="1">
      <alignment horizontal="center" vertical="center" wrapText="1"/>
    </xf>
    <xf numFmtId="164" fontId="0" fillId="2" borderId="12" xfId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" fontId="0" fillId="2" borderId="13" xfId="0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/>
    </xf>
    <xf numFmtId="17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/>
    </xf>
    <xf numFmtId="164" fontId="17" fillId="2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17" fillId="0" borderId="1" xfId="0" applyFont="1" applyBorder="1"/>
    <xf numFmtId="14" fontId="17" fillId="2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17" fillId="2" borderId="1" xfId="1" applyNumberFormat="1" applyFont="1" applyFill="1" applyBorder="1" applyAlignment="1">
      <alignment horizontal="center" vertical="center" wrapText="1"/>
    </xf>
    <xf numFmtId="17" fontId="17" fillId="2" borderId="1" xfId="0" quotePrefix="1" applyNumberFormat="1" applyFont="1" applyFill="1" applyBorder="1" applyAlignment="1">
      <alignment horizontal="center" vertical="center" wrapText="1"/>
    </xf>
    <xf numFmtId="0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7" fillId="2" borderId="1" xfId="0" quotePrefix="1" applyFont="1" applyFill="1" applyBorder="1" applyAlignment="1">
      <alignment horizontal="center" vertical="center"/>
    </xf>
    <xf numFmtId="0" fontId="17" fillId="5" borderId="1" xfId="1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0</xdr:rowOff>
    </xdr:from>
    <xdr:to>
      <xdr:col>5</xdr:col>
      <xdr:colOff>56784</xdr:colOff>
      <xdr:row>4</xdr:row>
      <xdr:rowOff>181149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39052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0</xdr:rowOff>
    </xdr:from>
    <xdr:to>
      <xdr:col>12</xdr:col>
      <xdr:colOff>76199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DOS CONTRATOS</a:t>
          </a:r>
          <a:endParaRPr lang="pt-BR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35208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24499" y="180975"/>
          <a:ext cx="70008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110378</xdr:rowOff>
    </xdr:to>
    <xdr:pic>
      <xdr:nvPicPr>
        <xdr:cNvPr id="6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7" name="Retângulo de cantos arredondados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119903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475884</xdr:colOff>
      <xdr:row>5</xdr:row>
      <xdr:rowOff>119903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572124" y="180975"/>
          <a:ext cx="71151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123826</xdr:rowOff>
    </xdr:from>
    <xdr:to>
      <xdr:col>4</xdr:col>
      <xdr:colOff>28209</xdr:colOff>
      <xdr:row>5</xdr:row>
      <xdr:rowOff>129428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581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193485</xdr:colOff>
      <xdr:row>0</xdr:row>
      <xdr:rowOff>123826</xdr:rowOff>
    </xdr:from>
    <xdr:to>
      <xdr:col>4</xdr:col>
      <xdr:colOff>28209</xdr:colOff>
      <xdr:row>5</xdr:row>
      <xdr:rowOff>129428</xdr:rowOff>
    </xdr:to>
    <xdr:pic>
      <xdr:nvPicPr>
        <xdr:cNvPr id="4" name="Picture 1" descr="F:\COMUNS\Logomarca\Novo_Logo.gif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23826"/>
          <a:ext cx="2949399" cy="958102"/>
        </a:xfrm>
        <a:prstGeom prst="rect">
          <a:avLst/>
        </a:prstGeom>
        <a:noFill/>
      </xdr:spPr>
    </xdr:pic>
    <xdr:clientData/>
  </xdr:twoCellAnchor>
  <xdr:twoCellAnchor>
    <xdr:from>
      <xdr:col>4</xdr:col>
      <xdr:colOff>304799</xdr:colOff>
      <xdr:row>0</xdr:row>
      <xdr:rowOff>161925</xdr:rowOff>
    </xdr:from>
    <xdr:to>
      <xdr:col>9</xdr:col>
      <xdr:colOff>1552574</xdr:colOff>
      <xdr:row>5</xdr:row>
      <xdr:rowOff>38100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619499" y="161925"/>
          <a:ext cx="66389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1"/>
  <sheetViews>
    <sheetView showGridLines="0" tabSelected="1" topLeftCell="A27" zoomScale="93" zoomScaleNormal="93" workbookViewId="0">
      <selection activeCell="F29" sqref="F2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0.5703125" style="6" customWidth="1"/>
    <col min="5" max="5" width="16.85546875" style="15" customWidth="1"/>
    <col min="6" max="6" width="29.140625" customWidth="1"/>
    <col min="7" max="7" width="33.1406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" customWidth="1"/>
    <col min="13" max="13" width="17.7109375" style="16" customWidth="1"/>
    <col min="14" max="14" width="14.42578125" customWidth="1"/>
    <col min="15" max="15" width="12.85546875" customWidth="1"/>
    <col min="16" max="16" width="24" customWidth="1"/>
    <col min="17" max="17" width="20" customWidth="1"/>
    <col min="18" max="18" width="26.85546875" customWidth="1"/>
    <col min="19" max="19" width="28" style="146" customWidth="1"/>
    <col min="20" max="23" width="9.140625" style="11"/>
  </cols>
  <sheetData>
    <row r="2" spans="1:24" s="2" customFormat="1" ht="15.75" x14ac:dyDescent="0.25">
      <c r="A2"/>
      <c r="B2" s="1"/>
      <c r="C2" s="1"/>
      <c r="D2" s="1"/>
      <c r="L2" s="3"/>
      <c r="M2" s="4"/>
      <c r="S2" s="142"/>
      <c r="T2" s="5"/>
      <c r="U2" s="5"/>
      <c r="V2" s="5"/>
      <c r="W2" s="5"/>
    </row>
    <row r="7" spans="1:24" ht="26.25" x14ac:dyDescent="0.25">
      <c r="B7" s="43"/>
      <c r="C7" s="204" t="s">
        <v>334</v>
      </c>
      <c r="D7" s="204"/>
      <c r="E7" s="204"/>
      <c r="F7" s="204"/>
      <c r="G7" s="205"/>
      <c r="H7" s="208" t="s">
        <v>335</v>
      </c>
      <c r="I7" s="209"/>
      <c r="J7" s="209"/>
      <c r="K7" s="210"/>
      <c r="L7" s="203" t="s">
        <v>331</v>
      </c>
      <c r="M7" s="204"/>
      <c r="N7" s="204"/>
      <c r="O7" s="205"/>
      <c r="P7" s="203" t="s">
        <v>340</v>
      </c>
      <c r="Q7" s="204"/>
      <c r="R7" s="204"/>
      <c r="S7" s="204"/>
    </row>
    <row r="8" spans="1:24" s="9" customFormat="1" ht="75.75" customHeight="1" x14ac:dyDescent="0.25">
      <c r="A8" s="6"/>
      <c r="B8" s="7" t="s">
        <v>0</v>
      </c>
      <c r="C8" s="7" t="s">
        <v>1</v>
      </c>
      <c r="D8" s="7" t="s">
        <v>2</v>
      </c>
      <c r="E8" s="19" t="s">
        <v>764</v>
      </c>
      <c r="F8" s="7" t="s">
        <v>3</v>
      </c>
      <c r="G8" s="7" t="s">
        <v>4</v>
      </c>
      <c r="H8" s="19" t="s">
        <v>332</v>
      </c>
      <c r="I8" s="19" t="s">
        <v>333</v>
      </c>
      <c r="J8" s="7" t="s">
        <v>5</v>
      </c>
      <c r="K8" s="8" t="s">
        <v>6</v>
      </c>
      <c r="L8" s="8" t="s">
        <v>7</v>
      </c>
      <c r="M8" s="8" t="s">
        <v>341</v>
      </c>
      <c r="N8" s="17" t="s">
        <v>168</v>
      </c>
      <c r="O8" s="17" t="s">
        <v>336</v>
      </c>
      <c r="P8" s="19" t="s">
        <v>337</v>
      </c>
      <c r="Q8" s="19" t="s">
        <v>552</v>
      </c>
      <c r="R8" s="19" t="s">
        <v>891</v>
      </c>
      <c r="S8" s="143" t="s">
        <v>892</v>
      </c>
      <c r="T8" s="10"/>
      <c r="U8" s="10"/>
      <c r="V8" s="10"/>
      <c r="W8" s="10"/>
      <c r="X8" s="10"/>
    </row>
    <row r="9" spans="1:24" ht="285" customHeight="1" x14ac:dyDescent="0.25">
      <c r="B9" s="33"/>
      <c r="C9" s="35" t="s">
        <v>558</v>
      </c>
      <c r="D9" s="21" t="s">
        <v>561</v>
      </c>
      <c r="E9" s="104" t="s">
        <v>797</v>
      </c>
      <c r="F9" s="140" t="s">
        <v>563</v>
      </c>
      <c r="G9" s="140" t="s">
        <v>562</v>
      </c>
      <c r="H9" s="32">
        <v>1479</v>
      </c>
      <c r="I9" s="96"/>
      <c r="J9" s="14" t="s">
        <v>46</v>
      </c>
      <c r="K9" s="14" t="s">
        <v>19</v>
      </c>
      <c r="L9" s="31">
        <v>44014</v>
      </c>
      <c r="M9" s="134">
        <v>44379</v>
      </c>
      <c r="N9" s="96" t="s">
        <v>163</v>
      </c>
      <c r="O9" s="47">
        <f>12</f>
        <v>12</v>
      </c>
      <c r="P9" s="49" t="s">
        <v>847</v>
      </c>
      <c r="Q9" s="71" t="s">
        <v>573</v>
      </c>
      <c r="R9" s="96"/>
      <c r="S9" s="127" t="s">
        <v>929</v>
      </c>
    </row>
    <row r="10" spans="1:24" ht="120" x14ac:dyDescent="0.25">
      <c r="B10" s="33"/>
      <c r="C10" s="35" t="s">
        <v>104</v>
      </c>
      <c r="D10" s="21" t="s">
        <v>106</v>
      </c>
      <c r="E10" s="21" t="s">
        <v>798</v>
      </c>
      <c r="F10" s="141" t="s">
        <v>105</v>
      </c>
      <c r="G10" s="140" t="s">
        <v>254</v>
      </c>
      <c r="H10" s="82">
        <v>10900</v>
      </c>
      <c r="I10" s="82"/>
      <c r="J10" s="30" t="s">
        <v>61</v>
      </c>
      <c r="K10" s="27" t="s">
        <v>8</v>
      </c>
      <c r="L10" s="37">
        <v>43654</v>
      </c>
      <c r="M10" s="37">
        <v>44384</v>
      </c>
      <c r="N10" s="96" t="s">
        <v>167</v>
      </c>
      <c r="O10" s="47">
        <f>12+12</f>
        <v>24</v>
      </c>
      <c r="P10" s="49" t="s">
        <v>871</v>
      </c>
      <c r="Q10" s="18" t="s">
        <v>500</v>
      </c>
      <c r="R10" s="96"/>
      <c r="S10" s="127" t="s">
        <v>919</v>
      </c>
    </row>
    <row r="11" spans="1:24" ht="192.75" customHeight="1" x14ac:dyDescent="0.25">
      <c r="B11" s="33"/>
      <c r="C11" s="35" t="s">
        <v>294</v>
      </c>
      <c r="D11" s="21" t="s">
        <v>290</v>
      </c>
      <c r="E11" s="71" t="s">
        <v>774</v>
      </c>
      <c r="F11" s="140" t="s">
        <v>181</v>
      </c>
      <c r="G11" s="140" t="s">
        <v>258</v>
      </c>
      <c r="H11" s="82">
        <v>10780</v>
      </c>
      <c r="I11" s="82"/>
      <c r="J11" s="30" t="s">
        <v>61</v>
      </c>
      <c r="K11" s="26" t="s">
        <v>8</v>
      </c>
      <c r="L11" s="98">
        <v>43850</v>
      </c>
      <c r="M11" s="37">
        <v>44397</v>
      </c>
      <c r="N11" s="37" t="s">
        <v>163</v>
      </c>
      <c r="O11" s="162">
        <f>12+6</f>
        <v>18</v>
      </c>
      <c r="P11" s="49" t="s">
        <v>898</v>
      </c>
      <c r="Q11" s="18" t="s">
        <v>845</v>
      </c>
      <c r="R11" s="115"/>
      <c r="S11" s="127" t="s">
        <v>939</v>
      </c>
    </row>
    <row r="12" spans="1:24" ht="144" customHeight="1" x14ac:dyDescent="0.25">
      <c r="B12" s="33"/>
      <c r="C12" s="164" t="s">
        <v>48</v>
      </c>
      <c r="D12" s="164" t="s">
        <v>49</v>
      </c>
      <c r="E12" s="164" t="s">
        <v>776</v>
      </c>
      <c r="F12" s="141" t="s">
        <v>50</v>
      </c>
      <c r="G12" s="166" t="s">
        <v>51</v>
      </c>
      <c r="H12" s="82">
        <v>35411.25</v>
      </c>
      <c r="I12" s="82"/>
      <c r="J12" s="30" t="s">
        <v>61</v>
      </c>
      <c r="K12" s="27" t="s">
        <v>8</v>
      </c>
      <c r="L12" s="168">
        <v>43488</v>
      </c>
      <c r="M12" s="168">
        <v>44400</v>
      </c>
      <c r="N12" s="96" t="s">
        <v>173</v>
      </c>
      <c r="O12" s="47">
        <f>12+12+6</f>
        <v>30</v>
      </c>
      <c r="P12" s="49" t="s">
        <v>850</v>
      </c>
      <c r="Q12" s="18" t="s">
        <v>827</v>
      </c>
      <c r="R12" s="115" t="s">
        <v>836</v>
      </c>
      <c r="S12" s="127" t="s">
        <v>940</v>
      </c>
    </row>
    <row r="13" spans="1:24" ht="158.25" customHeight="1" x14ac:dyDescent="0.25">
      <c r="A13" s="160"/>
      <c r="B13" s="33"/>
      <c r="C13" s="25" t="s">
        <v>303</v>
      </c>
      <c r="D13" s="25" t="s">
        <v>271</v>
      </c>
      <c r="E13" s="25" t="s">
        <v>799</v>
      </c>
      <c r="F13" s="139" t="s">
        <v>170</v>
      </c>
      <c r="G13" s="137" t="s">
        <v>171</v>
      </c>
      <c r="H13" s="82">
        <v>4999</v>
      </c>
      <c r="I13" s="82"/>
      <c r="J13" s="30" t="s">
        <v>61</v>
      </c>
      <c r="K13" s="30" t="s">
        <v>8</v>
      </c>
      <c r="L13" s="31">
        <v>43678</v>
      </c>
      <c r="M13" s="27">
        <v>44408</v>
      </c>
      <c r="N13" s="32" t="s">
        <v>167</v>
      </c>
      <c r="O13" s="45">
        <f>12+12</f>
        <v>24</v>
      </c>
      <c r="P13" s="49" t="s">
        <v>899</v>
      </c>
      <c r="Q13" s="18" t="s">
        <v>500</v>
      </c>
      <c r="R13" s="32"/>
      <c r="S13" s="46" t="s">
        <v>931</v>
      </c>
    </row>
    <row r="14" spans="1:24" ht="146.25" customHeight="1" x14ac:dyDescent="0.25">
      <c r="B14" s="152"/>
      <c r="C14" s="153" t="s">
        <v>582</v>
      </c>
      <c r="D14" s="154" t="s">
        <v>580</v>
      </c>
      <c r="E14" s="165" t="s">
        <v>583</v>
      </c>
      <c r="F14" s="155" t="s">
        <v>584</v>
      </c>
      <c r="G14" s="155" t="s">
        <v>889</v>
      </c>
      <c r="H14" s="157">
        <v>14800</v>
      </c>
      <c r="I14" s="157"/>
      <c r="J14" s="156" t="s">
        <v>61</v>
      </c>
      <c r="K14" s="167" t="s">
        <v>8</v>
      </c>
      <c r="L14" s="161">
        <v>44046</v>
      </c>
      <c r="M14" s="167">
        <v>44411</v>
      </c>
      <c r="N14" s="157" t="s">
        <v>163</v>
      </c>
      <c r="O14" s="158">
        <f>12</f>
        <v>12</v>
      </c>
      <c r="P14" s="90" t="s">
        <v>917</v>
      </c>
      <c r="Q14" s="159" t="s">
        <v>649</v>
      </c>
      <c r="R14" s="96"/>
      <c r="S14" s="46" t="s">
        <v>930</v>
      </c>
    </row>
    <row r="15" spans="1:24" ht="141.75" customHeight="1" x14ac:dyDescent="0.25">
      <c r="B15" s="33"/>
      <c r="C15" s="25" t="s">
        <v>585</v>
      </c>
      <c r="D15" s="29" t="s">
        <v>580</v>
      </c>
      <c r="E15" s="34" t="s">
        <v>586</v>
      </c>
      <c r="F15" s="137" t="s">
        <v>587</v>
      </c>
      <c r="G15" s="137" t="s">
        <v>923</v>
      </c>
      <c r="H15" s="32">
        <v>151597.35999999999</v>
      </c>
      <c r="I15" s="32"/>
      <c r="J15" s="30" t="s">
        <v>61</v>
      </c>
      <c r="K15" s="14" t="s">
        <v>8</v>
      </c>
      <c r="L15" s="31">
        <v>44046</v>
      </c>
      <c r="M15" s="14">
        <v>44411</v>
      </c>
      <c r="N15" s="32" t="s">
        <v>163</v>
      </c>
      <c r="O15" s="45">
        <f>12</f>
        <v>12</v>
      </c>
      <c r="P15" s="49" t="s">
        <v>900</v>
      </c>
      <c r="Q15" s="18" t="s">
        <v>649</v>
      </c>
      <c r="R15" s="96"/>
      <c r="S15" s="46" t="s">
        <v>941</v>
      </c>
    </row>
    <row r="16" spans="1:24" ht="165" customHeight="1" x14ac:dyDescent="0.25">
      <c r="B16" s="33"/>
      <c r="C16" s="25" t="s">
        <v>559</v>
      </c>
      <c r="D16" s="29" t="s">
        <v>561</v>
      </c>
      <c r="E16" s="34" t="s">
        <v>560</v>
      </c>
      <c r="F16" s="137" t="s">
        <v>564</v>
      </c>
      <c r="G16" s="137" t="s">
        <v>565</v>
      </c>
      <c r="H16" s="32">
        <v>2300</v>
      </c>
      <c r="I16" s="32"/>
      <c r="J16" s="14" t="s">
        <v>46</v>
      </c>
      <c r="K16" s="14" t="s">
        <v>19</v>
      </c>
      <c r="L16" s="31">
        <v>44048</v>
      </c>
      <c r="M16" s="14">
        <v>44413</v>
      </c>
      <c r="N16" s="32" t="s">
        <v>163</v>
      </c>
      <c r="O16" s="45">
        <f>12</f>
        <v>12</v>
      </c>
      <c r="P16" s="49" t="s">
        <v>848</v>
      </c>
      <c r="Q16" s="49" t="s">
        <v>573</v>
      </c>
      <c r="R16" s="96"/>
      <c r="S16" s="46" t="s">
        <v>928</v>
      </c>
    </row>
    <row r="17" spans="2:19" ht="130.5" customHeight="1" x14ac:dyDescent="0.25">
      <c r="B17" s="33"/>
      <c r="C17" s="25"/>
      <c r="D17" s="25" t="s">
        <v>650</v>
      </c>
      <c r="E17" s="122" t="s">
        <v>806</v>
      </c>
      <c r="F17" s="135" t="s">
        <v>84</v>
      </c>
      <c r="G17" s="135" t="s">
        <v>861</v>
      </c>
      <c r="H17" s="32"/>
      <c r="I17" s="32"/>
      <c r="J17" s="30" t="s">
        <v>651</v>
      </c>
      <c r="K17" s="14" t="s">
        <v>19</v>
      </c>
      <c r="L17" s="31">
        <v>44054</v>
      </c>
      <c r="M17" s="14">
        <v>44419</v>
      </c>
      <c r="N17" s="32" t="s">
        <v>163</v>
      </c>
      <c r="O17" s="45">
        <f>12</f>
        <v>12</v>
      </c>
      <c r="P17" s="49" t="s">
        <v>758</v>
      </c>
      <c r="Q17" s="18" t="s">
        <v>640</v>
      </c>
      <c r="R17" s="32"/>
      <c r="S17" s="46" t="s">
        <v>928</v>
      </c>
    </row>
    <row r="18" spans="2:19" ht="132" customHeight="1" x14ac:dyDescent="0.25">
      <c r="B18" s="33"/>
      <c r="C18" s="25" t="s">
        <v>652</v>
      </c>
      <c r="D18" s="25" t="s">
        <v>653</v>
      </c>
      <c r="E18" s="34" t="s">
        <v>800</v>
      </c>
      <c r="F18" s="189" t="s">
        <v>654</v>
      </c>
      <c r="G18" s="190" t="s">
        <v>655</v>
      </c>
      <c r="H18" s="32">
        <v>41140.879999999997</v>
      </c>
      <c r="I18" s="32"/>
      <c r="J18" s="30" t="s">
        <v>61</v>
      </c>
      <c r="K18" s="31" t="s">
        <v>8</v>
      </c>
      <c r="L18" s="31">
        <v>44056</v>
      </c>
      <c r="M18" s="14">
        <v>44421</v>
      </c>
      <c r="N18" s="32" t="s">
        <v>163</v>
      </c>
      <c r="O18" s="45">
        <f>12</f>
        <v>12</v>
      </c>
      <c r="P18" s="49" t="s">
        <v>901</v>
      </c>
      <c r="Q18" s="49" t="s">
        <v>656</v>
      </c>
      <c r="R18" s="32"/>
      <c r="S18" s="46" t="s">
        <v>934</v>
      </c>
    </row>
    <row r="19" spans="2:19" ht="135" customHeight="1" x14ac:dyDescent="0.25">
      <c r="B19" s="33"/>
      <c r="C19" s="25" t="s">
        <v>579</v>
      </c>
      <c r="D19" s="29" t="s">
        <v>580</v>
      </c>
      <c r="E19" s="34" t="s">
        <v>801</v>
      </c>
      <c r="F19" s="137" t="s">
        <v>578</v>
      </c>
      <c r="G19" s="137" t="s">
        <v>581</v>
      </c>
      <c r="H19" s="93">
        <v>28736.12</v>
      </c>
      <c r="I19" s="32"/>
      <c r="J19" s="30" t="s">
        <v>61</v>
      </c>
      <c r="K19" s="14" t="s">
        <v>8</v>
      </c>
      <c r="L19" s="27">
        <v>44060</v>
      </c>
      <c r="M19" s="30">
        <v>44425</v>
      </c>
      <c r="N19" s="32" t="s">
        <v>163</v>
      </c>
      <c r="O19" s="45">
        <f>12</f>
        <v>12</v>
      </c>
      <c r="P19" s="49" t="s">
        <v>870</v>
      </c>
      <c r="Q19" s="49" t="s">
        <v>649</v>
      </c>
      <c r="R19" s="32"/>
      <c r="S19" s="46" t="s">
        <v>942</v>
      </c>
    </row>
    <row r="20" spans="2:19" ht="159" customHeight="1" x14ac:dyDescent="0.25">
      <c r="B20" s="33"/>
      <c r="C20" s="25" t="s">
        <v>657</v>
      </c>
      <c r="D20" s="25" t="s">
        <v>658</v>
      </c>
      <c r="E20" s="54" t="s">
        <v>819</v>
      </c>
      <c r="F20" s="137" t="s">
        <v>659</v>
      </c>
      <c r="G20" s="137" t="s">
        <v>660</v>
      </c>
      <c r="H20" s="32">
        <v>125008</v>
      </c>
      <c r="I20" s="32"/>
      <c r="J20" s="30" t="s">
        <v>61</v>
      </c>
      <c r="K20" s="31" t="s">
        <v>8</v>
      </c>
      <c r="L20" s="31">
        <v>44060</v>
      </c>
      <c r="M20" s="14">
        <v>44425</v>
      </c>
      <c r="N20" s="32" t="s">
        <v>163</v>
      </c>
      <c r="O20" s="45">
        <f>12</f>
        <v>12</v>
      </c>
      <c r="P20" s="49" t="s">
        <v>916</v>
      </c>
      <c r="Q20" s="49" t="s">
        <v>649</v>
      </c>
      <c r="R20" s="32"/>
      <c r="S20" s="46" t="s">
        <v>943</v>
      </c>
    </row>
    <row r="21" spans="2:19" ht="120" customHeight="1" x14ac:dyDescent="0.25">
      <c r="B21" s="33"/>
      <c r="C21" s="25" t="s">
        <v>301</v>
      </c>
      <c r="D21" s="29" t="s">
        <v>269</v>
      </c>
      <c r="E21" s="119" t="s">
        <v>802</v>
      </c>
      <c r="F21" s="139" t="s">
        <v>73</v>
      </c>
      <c r="G21" s="137" t="s">
        <v>74</v>
      </c>
      <c r="H21" s="82">
        <v>25200</v>
      </c>
      <c r="I21" s="82"/>
      <c r="J21" s="30" t="s">
        <v>8</v>
      </c>
      <c r="K21" s="27" t="s">
        <v>8</v>
      </c>
      <c r="L21" s="27">
        <v>42980</v>
      </c>
      <c r="M21" s="27">
        <v>44441</v>
      </c>
      <c r="N21" s="32" t="s">
        <v>172</v>
      </c>
      <c r="O21" s="45">
        <f>12+12+12+12</f>
        <v>48</v>
      </c>
      <c r="P21" s="50" t="s">
        <v>902</v>
      </c>
      <c r="Q21" s="49" t="s">
        <v>661</v>
      </c>
      <c r="R21" s="24"/>
      <c r="S21" s="188" t="s">
        <v>958</v>
      </c>
    </row>
    <row r="22" spans="2:19" ht="100.5" customHeight="1" x14ac:dyDescent="0.25">
      <c r="B22" s="33"/>
      <c r="C22" s="54" t="s">
        <v>295</v>
      </c>
      <c r="D22" s="54" t="s">
        <v>289</v>
      </c>
      <c r="E22" s="54" t="s">
        <v>803</v>
      </c>
      <c r="F22" s="187" t="s">
        <v>20</v>
      </c>
      <c r="G22" s="138" t="s">
        <v>243</v>
      </c>
      <c r="H22" s="82">
        <v>250000</v>
      </c>
      <c r="I22" s="82">
        <v>187500</v>
      </c>
      <c r="J22" s="30" t="s">
        <v>61</v>
      </c>
      <c r="K22" s="27" t="s">
        <v>8</v>
      </c>
      <c r="L22" s="27">
        <v>43346</v>
      </c>
      <c r="M22" s="27">
        <v>44442</v>
      </c>
      <c r="N22" s="24" t="s">
        <v>957</v>
      </c>
      <c r="O22" s="45">
        <f>12+12+12</f>
        <v>36</v>
      </c>
      <c r="P22" s="49" t="s">
        <v>857</v>
      </c>
      <c r="Q22" s="49" t="s">
        <v>662</v>
      </c>
      <c r="R22" s="24"/>
      <c r="S22" s="188" t="s">
        <v>958</v>
      </c>
    </row>
    <row r="23" spans="2:19" ht="203.25" customHeight="1" x14ac:dyDescent="0.25">
      <c r="B23" s="33"/>
      <c r="C23" s="113" t="s">
        <v>748</v>
      </c>
      <c r="D23" s="54" t="s">
        <v>754</v>
      </c>
      <c r="E23" s="54" t="s">
        <v>804</v>
      </c>
      <c r="F23" s="193" t="s">
        <v>746</v>
      </c>
      <c r="G23" s="193" t="s">
        <v>749</v>
      </c>
      <c r="H23" s="32">
        <v>5175</v>
      </c>
      <c r="I23" s="32"/>
      <c r="J23" s="30" t="s">
        <v>61</v>
      </c>
      <c r="K23" s="31" t="s">
        <v>8</v>
      </c>
      <c r="L23" s="27">
        <v>44083</v>
      </c>
      <c r="M23" s="30">
        <v>44448</v>
      </c>
      <c r="N23" s="32" t="s">
        <v>163</v>
      </c>
      <c r="O23" s="45">
        <f>12</f>
        <v>12</v>
      </c>
      <c r="P23" s="18" t="s">
        <v>855</v>
      </c>
      <c r="Q23" s="49" t="s">
        <v>750</v>
      </c>
      <c r="R23" s="32"/>
      <c r="S23" s="188" t="s">
        <v>959</v>
      </c>
    </row>
    <row r="24" spans="2:19" ht="161.25" customHeight="1" x14ac:dyDescent="0.25">
      <c r="B24" s="33"/>
      <c r="C24" s="25" t="s">
        <v>309</v>
      </c>
      <c r="D24" s="25" t="s">
        <v>280</v>
      </c>
      <c r="E24" s="121" t="s">
        <v>806</v>
      </c>
      <c r="F24" s="191" t="s">
        <v>40</v>
      </c>
      <c r="G24" s="192" t="s">
        <v>41</v>
      </c>
      <c r="H24" s="82">
        <v>50000</v>
      </c>
      <c r="I24" s="82"/>
      <c r="J24" s="30" t="s">
        <v>61</v>
      </c>
      <c r="K24" s="27" t="s">
        <v>8</v>
      </c>
      <c r="L24" s="27">
        <v>42625</v>
      </c>
      <c r="M24" s="27">
        <v>44452</v>
      </c>
      <c r="N24" s="32" t="s">
        <v>189</v>
      </c>
      <c r="O24" s="91">
        <f>12+12+12+12+12</f>
        <v>60</v>
      </c>
      <c r="P24" s="18" t="s">
        <v>903</v>
      </c>
      <c r="Q24" s="49" t="s">
        <v>643</v>
      </c>
      <c r="R24" s="46" t="s">
        <v>926</v>
      </c>
      <c r="S24" s="145"/>
    </row>
    <row r="25" spans="2:19" ht="126.75" customHeight="1" x14ac:dyDescent="0.25">
      <c r="B25" s="33"/>
      <c r="C25" s="25" t="s">
        <v>311</v>
      </c>
      <c r="D25" s="29" t="s">
        <v>290</v>
      </c>
      <c r="E25" s="28" t="s">
        <v>775</v>
      </c>
      <c r="F25" s="135" t="s">
        <v>188</v>
      </c>
      <c r="G25" s="135" t="s">
        <v>251</v>
      </c>
      <c r="H25" s="82">
        <v>219807.5</v>
      </c>
      <c r="I25" s="82"/>
      <c r="J25" s="30" t="s">
        <v>61</v>
      </c>
      <c r="K25" s="30" t="s">
        <v>8</v>
      </c>
      <c r="L25" s="31">
        <v>43850</v>
      </c>
      <c r="M25" s="27">
        <v>44459</v>
      </c>
      <c r="N25" s="27" t="s">
        <v>172</v>
      </c>
      <c r="O25" s="44">
        <f>12+4+4</f>
        <v>20</v>
      </c>
      <c r="P25" s="151" t="s">
        <v>371</v>
      </c>
      <c r="Q25" s="49" t="s">
        <v>944</v>
      </c>
      <c r="R25" s="46"/>
      <c r="S25" s="188" t="s">
        <v>959</v>
      </c>
    </row>
    <row r="26" spans="2:19" ht="179.25" customHeight="1" x14ac:dyDescent="0.25">
      <c r="B26" s="33"/>
      <c r="C26" s="54" t="s">
        <v>716</v>
      </c>
      <c r="D26" s="25" t="s">
        <v>717</v>
      </c>
      <c r="E26" s="120" t="s">
        <v>805</v>
      </c>
      <c r="F26" s="18" t="s">
        <v>718</v>
      </c>
      <c r="G26" s="51" t="s">
        <v>719</v>
      </c>
      <c r="H26" s="32">
        <v>1500</v>
      </c>
      <c r="I26" s="32"/>
      <c r="J26" s="30" t="s">
        <v>61</v>
      </c>
      <c r="K26" s="31" t="s">
        <v>8</v>
      </c>
      <c r="L26" s="31">
        <v>44105</v>
      </c>
      <c r="M26" s="14">
        <v>44470</v>
      </c>
      <c r="N26" s="32" t="s">
        <v>163</v>
      </c>
      <c r="O26" s="45">
        <v>12</v>
      </c>
      <c r="P26" s="49" t="s">
        <v>854</v>
      </c>
      <c r="Q26" s="71" t="s">
        <v>726</v>
      </c>
      <c r="R26" s="32"/>
      <c r="S26" s="145"/>
    </row>
    <row r="27" spans="2:19" ht="190.5" customHeight="1" x14ac:dyDescent="0.25">
      <c r="B27" s="33"/>
      <c r="C27" s="25" t="s">
        <v>707</v>
      </c>
      <c r="D27" s="25" t="s">
        <v>708</v>
      </c>
      <c r="E27" s="120" t="s">
        <v>808</v>
      </c>
      <c r="F27" s="18" t="s">
        <v>709</v>
      </c>
      <c r="G27" s="51" t="s">
        <v>710</v>
      </c>
      <c r="H27" s="32">
        <v>6018</v>
      </c>
      <c r="I27" s="32"/>
      <c r="J27" s="30" t="s">
        <v>61</v>
      </c>
      <c r="K27" s="31" t="s">
        <v>8</v>
      </c>
      <c r="L27" s="31">
        <v>44105</v>
      </c>
      <c r="M27" s="14">
        <v>44470</v>
      </c>
      <c r="N27" s="32" t="s">
        <v>163</v>
      </c>
      <c r="O27" s="45">
        <v>12</v>
      </c>
      <c r="P27" s="49" t="s">
        <v>904</v>
      </c>
      <c r="Q27" s="49" t="s">
        <v>725</v>
      </c>
      <c r="R27" s="32"/>
      <c r="S27" s="145"/>
    </row>
    <row r="28" spans="2:19" ht="45" x14ac:dyDescent="0.25">
      <c r="B28" s="33"/>
      <c r="C28" s="25" t="s">
        <v>712</v>
      </c>
      <c r="D28" s="25" t="s">
        <v>713</v>
      </c>
      <c r="E28" s="120" t="s">
        <v>809</v>
      </c>
      <c r="F28" s="18" t="s">
        <v>881</v>
      </c>
      <c r="G28" s="22" t="s">
        <v>714</v>
      </c>
      <c r="H28" s="32">
        <v>80000</v>
      </c>
      <c r="I28" s="32"/>
      <c r="J28" s="30" t="s">
        <v>61</v>
      </c>
      <c r="K28" s="31" t="s">
        <v>8</v>
      </c>
      <c r="L28" s="31">
        <v>44105</v>
      </c>
      <c r="M28" s="14">
        <v>44470</v>
      </c>
      <c r="N28" s="32" t="s">
        <v>163</v>
      </c>
      <c r="O28" s="45">
        <v>12</v>
      </c>
      <c r="P28" s="49" t="s">
        <v>860</v>
      </c>
      <c r="Q28" s="18" t="s">
        <v>725</v>
      </c>
      <c r="R28" s="32"/>
      <c r="S28" s="145"/>
    </row>
    <row r="29" spans="2:19" ht="193.5" customHeight="1" x14ac:dyDescent="0.25">
      <c r="B29" s="33"/>
      <c r="C29" s="54" t="s">
        <v>652</v>
      </c>
      <c r="D29" s="54" t="s">
        <v>644</v>
      </c>
      <c r="E29" s="120" t="s">
        <v>807</v>
      </c>
      <c r="F29" s="18" t="s">
        <v>722</v>
      </c>
      <c r="G29" s="51" t="s">
        <v>723</v>
      </c>
      <c r="H29" s="32">
        <v>11340</v>
      </c>
      <c r="I29" s="32"/>
      <c r="J29" s="30" t="s">
        <v>61</v>
      </c>
      <c r="K29" s="31" t="s">
        <v>8</v>
      </c>
      <c r="L29" s="31">
        <v>44105</v>
      </c>
      <c r="M29" s="14">
        <v>44470</v>
      </c>
      <c r="N29" s="32" t="s">
        <v>163</v>
      </c>
      <c r="O29" s="45">
        <f>12</f>
        <v>12</v>
      </c>
      <c r="P29" s="18" t="s">
        <v>858</v>
      </c>
      <c r="Q29" s="49" t="s">
        <v>724</v>
      </c>
      <c r="R29" s="32"/>
      <c r="S29" s="145"/>
    </row>
    <row r="30" spans="2:19" ht="131.25" customHeight="1" x14ac:dyDescent="0.25">
      <c r="B30" s="33"/>
      <c r="C30" s="54" t="s">
        <v>317</v>
      </c>
      <c r="D30" s="25" t="s">
        <v>281</v>
      </c>
      <c r="E30" s="54" t="s">
        <v>810</v>
      </c>
      <c r="F30" s="20" t="s">
        <v>43</v>
      </c>
      <c r="G30" s="28" t="s">
        <v>66</v>
      </c>
      <c r="H30" s="82">
        <v>112711.43</v>
      </c>
      <c r="I30" s="82"/>
      <c r="J30" s="30" t="s">
        <v>61</v>
      </c>
      <c r="K30" s="26" t="s">
        <v>495</v>
      </c>
      <c r="L30" s="27">
        <v>43014</v>
      </c>
      <c r="M30" s="27">
        <v>44475</v>
      </c>
      <c r="N30" s="96" t="s">
        <v>172</v>
      </c>
      <c r="O30" s="47">
        <f>12+12+12+12</f>
        <v>48</v>
      </c>
      <c r="P30" s="49" t="s">
        <v>918</v>
      </c>
      <c r="Q30" s="49" t="s">
        <v>688</v>
      </c>
      <c r="R30" s="24"/>
      <c r="S30" s="145"/>
    </row>
    <row r="31" spans="2:19" ht="162.75" customHeight="1" x14ac:dyDescent="0.25">
      <c r="B31" s="33"/>
      <c r="C31" s="54" t="s">
        <v>729</v>
      </c>
      <c r="D31" s="54" t="s">
        <v>730</v>
      </c>
      <c r="E31" s="120" t="s">
        <v>812</v>
      </c>
      <c r="F31" s="18" t="s">
        <v>728</v>
      </c>
      <c r="G31" s="51" t="s">
        <v>731</v>
      </c>
      <c r="H31" s="32">
        <v>15098.4</v>
      </c>
      <c r="I31" s="32"/>
      <c r="J31" s="30" t="s">
        <v>61</v>
      </c>
      <c r="K31" s="26" t="s">
        <v>495</v>
      </c>
      <c r="L31" s="31">
        <v>44138</v>
      </c>
      <c r="M31" s="14">
        <v>44503</v>
      </c>
      <c r="N31" s="32" t="s">
        <v>163</v>
      </c>
      <c r="O31" s="45">
        <f>12</f>
        <v>12</v>
      </c>
      <c r="P31" s="49" t="s">
        <v>905</v>
      </c>
      <c r="Q31" s="49" t="s">
        <v>727</v>
      </c>
      <c r="R31" s="32"/>
      <c r="S31" s="163" t="s">
        <v>950</v>
      </c>
    </row>
    <row r="32" spans="2:19" ht="156" customHeight="1" x14ac:dyDescent="0.25">
      <c r="B32" s="33"/>
      <c r="C32" s="113" t="s">
        <v>747</v>
      </c>
      <c r="D32" s="54" t="s">
        <v>755</v>
      </c>
      <c r="E32" s="54" t="s">
        <v>811</v>
      </c>
      <c r="F32" s="18" t="s">
        <v>744</v>
      </c>
      <c r="G32" s="18" t="s">
        <v>745</v>
      </c>
      <c r="H32" s="32">
        <v>8200</v>
      </c>
      <c r="I32" s="32"/>
      <c r="J32" s="30" t="s">
        <v>61</v>
      </c>
      <c r="K32" s="31" t="s">
        <v>8</v>
      </c>
      <c r="L32" s="31">
        <v>44148</v>
      </c>
      <c r="M32" s="14">
        <v>44513</v>
      </c>
      <c r="N32" s="32" t="s">
        <v>163</v>
      </c>
      <c r="O32" s="45">
        <f>12</f>
        <v>12</v>
      </c>
      <c r="P32" s="49" t="s">
        <v>864</v>
      </c>
      <c r="Q32" s="49" t="s">
        <v>750</v>
      </c>
      <c r="R32" s="32"/>
      <c r="S32" s="145"/>
    </row>
    <row r="33" spans="2:19" ht="57" customHeight="1" x14ac:dyDescent="0.25">
      <c r="B33" s="33"/>
      <c r="C33" s="25" t="s">
        <v>298</v>
      </c>
      <c r="D33" s="29" t="s">
        <v>286</v>
      </c>
      <c r="E33" s="119" t="s">
        <v>813</v>
      </c>
      <c r="F33" s="28" t="s">
        <v>164</v>
      </c>
      <c r="G33" s="28" t="s">
        <v>242</v>
      </c>
      <c r="H33" s="82">
        <v>7900</v>
      </c>
      <c r="I33" s="82"/>
      <c r="J33" s="30" t="s">
        <v>61</v>
      </c>
      <c r="K33" s="30" t="s">
        <v>8</v>
      </c>
      <c r="L33" s="27">
        <v>43787</v>
      </c>
      <c r="M33" s="27">
        <v>44518</v>
      </c>
      <c r="N33" s="76" t="s">
        <v>751</v>
      </c>
      <c r="O33" s="45">
        <f>12+12</f>
        <v>24</v>
      </c>
      <c r="P33" s="18" t="s">
        <v>906</v>
      </c>
      <c r="Q33" s="49" t="s">
        <v>743</v>
      </c>
      <c r="R33" s="24"/>
      <c r="S33" s="145"/>
    </row>
    <row r="34" spans="2:19" ht="193.5" customHeight="1" x14ac:dyDescent="0.25">
      <c r="B34" s="33"/>
      <c r="C34" s="25" t="s">
        <v>204</v>
      </c>
      <c r="D34" s="25" t="s">
        <v>292</v>
      </c>
      <c r="E34" s="54" t="s">
        <v>814</v>
      </c>
      <c r="F34" s="28" t="s">
        <v>205</v>
      </c>
      <c r="G34" s="28" t="s">
        <v>634</v>
      </c>
      <c r="H34" s="82">
        <v>30600</v>
      </c>
      <c r="I34" s="82"/>
      <c r="J34" s="30" t="s">
        <v>61</v>
      </c>
      <c r="K34" s="26" t="s">
        <v>8</v>
      </c>
      <c r="L34" s="27">
        <v>43810</v>
      </c>
      <c r="M34" s="27">
        <v>44541</v>
      </c>
      <c r="N34" s="76" t="s">
        <v>751</v>
      </c>
      <c r="O34" s="44">
        <f>12+12</f>
        <v>24</v>
      </c>
      <c r="P34" s="18" t="s">
        <v>866</v>
      </c>
      <c r="Q34" s="49" t="s">
        <v>742</v>
      </c>
      <c r="R34" s="24"/>
      <c r="S34" s="145"/>
    </row>
    <row r="35" spans="2:19" ht="60" customHeight="1" x14ac:dyDescent="0.25">
      <c r="B35" s="33"/>
      <c r="C35" s="25" t="s">
        <v>157</v>
      </c>
      <c r="D35" s="25" t="s">
        <v>158</v>
      </c>
      <c r="E35" s="25" t="s">
        <v>773</v>
      </c>
      <c r="F35" s="55" t="s">
        <v>159</v>
      </c>
      <c r="G35" s="28" t="s">
        <v>160</v>
      </c>
      <c r="H35" s="32">
        <v>110841.28</v>
      </c>
      <c r="I35" s="82">
        <v>27710</v>
      </c>
      <c r="J35" s="30" t="s">
        <v>61</v>
      </c>
      <c r="K35" s="27" t="s">
        <v>8</v>
      </c>
      <c r="L35" s="27">
        <v>43753</v>
      </c>
      <c r="M35" s="27">
        <v>44545</v>
      </c>
      <c r="N35" s="24" t="s">
        <v>937</v>
      </c>
      <c r="O35" s="45">
        <f>9+6+5+6</f>
        <v>26</v>
      </c>
      <c r="P35" s="49" t="s">
        <v>852</v>
      </c>
      <c r="Q35" s="49" t="s">
        <v>938</v>
      </c>
      <c r="R35" s="24"/>
      <c r="S35" s="163" t="s">
        <v>950</v>
      </c>
    </row>
    <row r="36" spans="2:19" ht="68.25" customHeight="1" x14ac:dyDescent="0.25">
      <c r="B36" s="33"/>
      <c r="C36" s="25" t="s">
        <v>27</v>
      </c>
      <c r="D36" s="29" t="s">
        <v>28</v>
      </c>
      <c r="E36" s="119" t="s">
        <v>815</v>
      </c>
      <c r="F36" s="25" t="s">
        <v>29</v>
      </c>
      <c r="G36" s="28" t="s">
        <v>637</v>
      </c>
      <c r="H36" s="82">
        <v>9360</v>
      </c>
      <c r="I36" s="82"/>
      <c r="J36" s="30" t="s">
        <v>61</v>
      </c>
      <c r="K36" s="27" t="s">
        <v>8</v>
      </c>
      <c r="L36" s="27">
        <v>43088</v>
      </c>
      <c r="M36" s="27">
        <v>44549</v>
      </c>
      <c r="N36" s="32" t="s">
        <v>172</v>
      </c>
      <c r="O36" s="45">
        <f>12+12+12+12</f>
        <v>48</v>
      </c>
      <c r="P36" s="18" t="s">
        <v>907</v>
      </c>
      <c r="Q36" s="49" t="s">
        <v>738</v>
      </c>
      <c r="R36" s="24"/>
      <c r="S36" s="145"/>
    </row>
    <row r="37" spans="2:19" ht="194.25" customHeight="1" x14ac:dyDescent="0.25">
      <c r="B37" s="33"/>
      <c r="C37" s="54" t="s">
        <v>733</v>
      </c>
      <c r="D37" s="54" t="s">
        <v>734</v>
      </c>
      <c r="E37" s="120" t="s">
        <v>780</v>
      </c>
      <c r="F37" s="18" t="s">
        <v>34</v>
      </c>
      <c r="G37" s="51" t="s">
        <v>735</v>
      </c>
      <c r="H37" s="32">
        <v>2549.91</v>
      </c>
      <c r="I37" s="32"/>
      <c r="J37" s="30" t="s">
        <v>61</v>
      </c>
      <c r="K37" s="111" t="s">
        <v>495</v>
      </c>
      <c r="L37" s="31">
        <v>44196</v>
      </c>
      <c r="M37" s="14">
        <v>44561</v>
      </c>
      <c r="N37" s="32" t="s">
        <v>163</v>
      </c>
      <c r="O37" s="45">
        <f>12</f>
        <v>12</v>
      </c>
      <c r="P37" s="49" t="s">
        <v>924</v>
      </c>
      <c r="Q37" s="49" t="s">
        <v>742</v>
      </c>
      <c r="R37" s="32"/>
      <c r="S37" s="145"/>
    </row>
    <row r="38" spans="2:19" ht="146.25" customHeight="1" x14ac:dyDescent="0.25">
      <c r="B38" s="33"/>
      <c r="C38" s="25" t="s">
        <v>47</v>
      </c>
      <c r="D38" s="25" t="s">
        <v>283</v>
      </c>
      <c r="E38" s="25" t="s">
        <v>767</v>
      </c>
      <c r="F38" s="25" t="s">
        <v>952</v>
      </c>
      <c r="G38" s="28" t="s">
        <v>638</v>
      </c>
      <c r="H38" s="82">
        <v>206999.52</v>
      </c>
      <c r="I38" s="82"/>
      <c r="J38" s="30" t="s">
        <v>61</v>
      </c>
      <c r="K38" s="27" t="s">
        <v>8</v>
      </c>
      <c r="L38" s="27">
        <v>43286</v>
      </c>
      <c r="M38" s="27">
        <v>44566</v>
      </c>
      <c r="N38" s="24" t="s">
        <v>948</v>
      </c>
      <c r="O38" s="45">
        <f>12+3+1+2+6+6+6+6</f>
        <v>42</v>
      </c>
      <c r="P38" s="49" t="s">
        <v>897</v>
      </c>
      <c r="Q38" s="49" t="s">
        <v>945</v>
      </c>
      <c r="R38" s="24" t="s">
        <v>947</v>
      </c>
      <c r="S38" s="163" t="s">
        <v>950</v>
      </c>
    </row>
    <row r="39" spans="2:19" ht="53.25" customHeight="1" x14ac:dyDescent="0.25">
      <c r="B39" s="33"/>
      <c r="C39" s="25" t="s">
        <v>58</v>
      </c>
      <c r="D39" s="25" t="s">
        <v>59</v>
      </c>
      <c r="E39" s="25" t="s">
        <v>770</v>
      </c>
      <c r="F39" s="28" t="s">
        <v>328</v>
      </c>
      <c r="G39" s="25" t="s">
        <v>60</v>
      </c>
      <c r="H39" s="82">
        <v>7420</v>
      </c>
      <c r="I39" s="82"/>
      <c r="J39" s="30" t="s">
        <v>61</v>
      </c>
      <c r="K39" s="27" t="s">
        <v>8</v>
      </c>
      <c r="L39" s="27">
        <v>43475</v>
      </c>
      <c r="M39" s="27">
        <v>44571</v>
      </c>
      <c r="N39" s="32" t="s">
        <v>173</v>
      </c>
      <c r="O39" s="45">
        <f>12+12+12</f>
        <v>36</v>
      </c>
      <c r="P39" s="49" t="s">
        <v>865</v>
      </c>
      <c r="Q39" s="49" t="s">
        <v>835</v>
      </c>
      <c r="R39" s="92"/>
      <c r="S39" s="145"/>
    </row>
    <row r="40" spans="2:19" ht="131.25" customHeight="1" x14ac:dyDescent="0.25">
      <c r="B40" s="33"/>
      <c r="C40" s="25" t="s">
        <v>197</v>
      </c>
      <c r="D40" s="25" t="s">
        <v>198</v>
      </c>
      <c r="E40" s="25" t="s">
        <v>771</v>
      </c>
      <c r="F40" s="28" t="s">
        <v>199</v>
      </c>
      <c r="G40" s="28" t="s">
        <v>241</v>
      </c>
      <c r="H40" s="82">
        <v>17348.97</v>
      </c>
      <c r="I40" s="82"/>
      <c r="J40" s="30" t="s">
        <v>61</v>
      </c>
      <c r="K40" s="26" t="s">
        <v>8</v>
      </c>
      <c r="L40" s="27">
        <v>43840</v>
      </c>
      <c r="M40" s="27">
        <v>44571</v>
      </c>
      <c r="N40" s="32" t="s">
        <v>167</v>
      </c>
      <c r="O40" s="44">
        <f>12+12</f>
        <v>24</v>
      </c>
      <c r="P40" s="18" t="s">
        <v>853</v>
      </c>
      <c r="Q40" s="49" t="s">
        <v>835</v>
      </c>
      <c r="R40" s="24" t="s">
        <v>837</v>
      </c>
      <c r="S40" s="145"/>
    </row>
    <row r="41" spans="2:19" ht="75" customHeight="1" x14ac:dyDescent="0.25">
      <c r="B41" s="33"/>
      <c r="C41" s="25" t="s">
        <v>48</v>
      </c>
      <c r="D41" s="25" t="s">
        <v>118</v>
      </c>
      <c r="E41" s="25" t="s">
        <v>772</v>
      </c>
      <c r="F41" s="55" t="s">
        <v>641</v>
      </c>
      <c r="G41" s="28" t="s">
        <v>240</v>
      </c>
      <c r="H41" s="82">
        <v>31326.68</v>
      </c>
      <c r="I41" s="82"/>
      <c r="J41" s="30" t="s">
        <v>61</v>
      </c>
      <c r="K41" s="31" t="s">
        <v>8</v>
      </c>
      <c r="L41" s="27">
        <v>43476</v>
      </c>
      <c r="M41" s="27">
        <v>44571</v>
      </c>
      <c r="N41" s="32" t="s">
        <v>172</v>
      </c>
      <c r="O41" s="45">
        <f>12+12+12</f>
        <v>36</v>
      </c>
      <c r="P41" s="49" t="s">
        <v>908</v>
      </c>
      <c r="Q41" s="18" t="s">
        <v>825</v>
      </c>
      <c r="R41" s="24" t="s">
        <v>838</v>
      </c>
      <c r="S41" s="145"/>
    </row>
    <row r="42" spans="2:19" ht="56.25" customHeight="1" x14ac:dyDescent="0.25">
      <c r="B42" s="33"/>
      <c r="C42" s="25" t="s">
        <v>71</v>
      </c>
      <c r="D42" s="25" t="s">
        <v>273</v>
      </c>
      <c r="E42" s="25" t="s">
        <v>784</v>
      </c>
      <c r="F42" s="28" t="s">
        <v>72</v>
      </c>
      <c r="G42" s="28" t="s">
        <v>822</v>
      </c>
      <c r="H42" s="82">
        <v>22560</v>
      </c>
      <c r="I42" s="82"/>
      <c r="J42" s="30" t="s">
        <v>8</v>
      </c>
      <c r="K42" s="27" t="s">
        <v>8</v>
      </c>
      <c r="L42" s="27">
        <v>42979</v>
      </c>
      <c r="M42" s="27">
        <v>44595</v>
      </c>
      <c r="N42" s="32" t="s">
        <v>172</v>
      </c>
      <c r="O42" s="45">
        <f>12+12+12+5+12</f>
        <v>53</v>
      </c>
      <c r="P42" s="49" t="s">
        <v>867</v>
      </c>
      <c r="Q42" s="49" t="s">
        <v>841</v>
      </c>
      <c r="R42" s="24"/>
      <c r="S42" s="145"/>
    </row>
    <row r="43" spans="2:19" ht="105" customHeight="1" x14ac:dyDescent="0.25">
      <c r="B43" s="33"/>
      <c r="C43" s="25" t="s">
        <v>310</v>
      </c>
      <c r="D43" s="25" t="s">
        <v>183</v>
      </c>
      <c r="E43" s="25" t="s">
        <v>787</v>
      </c>
      <c r="F43" s="28" t="s">
        <v>182</v>
      </c>
      <c r="G43" s="28" t="s">
        <v>247</v>
      </c>
      <c r="H43" s="82">
        <v>5200</v>
      </c>
      <c r="I43" s="82"/>
      <c r="J43" s="30" t="s">
        <v>61</v>
      </c>
      <c r="K43" s="30" t="s">
        <v>8</v>
      </c>
      <c r="L43" s="31">
        <v>43864</v>
      </c>
      <c r="M43" s="27">
        <v>44595</v>
      </c>
      <c r="N43" s="27" t="s">
        <v>163</v>
      </c>
      <c r="O43" s="44">
        <f>12+12</f>
        <v>24</v>
      </c>
      <c r="P43" s="49" t="s">
        <v>909</v>
      </c>
      <c r="Q43" s="18" t="s">
        <v>841</v>
      </c>
      <c r="R43" s="24"/>
      <c r="S43" s="145"/>
    </row>
    <row r="44" spans="2:19" ht="60" customHeight="1" x14ac:dyDescent="0.25">
      <c r="B44" s="33"/>
      <c r="C44" s="25" t="s">
        <v>81</v>
      </c>
      <c r="D44" s="25" t="s">
        <v>82</v>
      </c>
      <c r="E44" s="25" t="s">
        <v>788</v>
      </c>
      <c r="F44" s="25" t="s">
        <v>83</v>
      </c>
      <c r="G44" s="28" t="s">
        <v>261</v>
      </c>
      <c r="H44" s="82">
        <v>9360</v>
      </c>
      <c r="I44" s="82"/>
      <c r="J44" s="30" t="s">
        <v>8</v>
      </c>
      <c r="K44" s="31" t="s">
        <v>8</v>
      </c>
      <c r="L44" s="31">
        <v>43146</v>
      </c>
      <c r="M44" s="31">
        <v>44607</v>
      </c>
      <c r="N44" s="32" t="s">
        <v>172</v>
      </c>
      <c r="O44" s="45">
        <f>12+12+12+12</f>
        <v>48</v>
      </c>
      <c r="P44" s="49" t="s">
        <v>867</v>
      </c>
      <c r="Q44" s="18" t="s">
        <v>879</v>
      </c>
      <c r="R44" s="24"/>
      <c r="S44" s="145"/>
    </row>
    <row r="45" spans="2:19" ht="127.5" customHeight="1" x14ac:dyDescent="0.25">
      <c r="B45" s="33"/>
      <c r="C45" s="54" t="s">
        <v>214</v>
      </c>
      <c r="D45" s="29" t="s">
        <v>215</v>
      </c>
      <c r="E45" s="29" t="s">
        <v>789</v>
      </c>
      <c r="F45" s="18" t="s">
        <v>216</v>
      </c>
      <c r="G45" s="18" t="s">
        <v>248</v>
      </c>
      <c r="H45" s="82">
        <v>3900</v>
      </c>
      <c r="I45" s="82"/>
      <c r="J45" s="30" t="s">
        <v>61</v>
      </c>
      <c r="K45" s="26" t="s">
        <v>8</v>
      </c>
      <c r="L45" s="27">
        <v>43892</v>
      </c>
      <c r="M45" s="27">
        <v>44622</v>
      </c>
      <c r="N45" s="27" t="s">
        <v>167</v>
      </c>
      <c r="O45" s="44">
        <f>12+12</f>
        <v>24</v>
      </c>
      <c r="P45" s="49" t="s">
        <v>872</v>
      </c>
      <c r="Q45" s="18" t="s">
        <v>880</v>
      </c>
      <c r="R45" s="24"/>
      <c r="S45" s="145"/>
    </row>
    <row r="46" spans="2:19" ht="174" customHeight="1" x14ac:dyDescent="0.25">
      <c r="B46" s="33"/>
      <c r="C46" s="25">
        <v>9912526306</v>
      </c>
      <c r="D46" s="25" t="s">
        <v>874</v>
      </c>
      <c r="E46" s="121" t="s">
        <v>875</v>
      </c>
      <c r="F46" s="25" t="s">
        <v>876</v>
      </c>
      <c r="G46" s="28" t="s">
        <v>877</v>
      </c>
      <c r="H46" s="12">
        <v>645000</v>
      </c>
      <c r="I46" s="32"/>
      <c r="J46" s="30" t="s">
        <v>878</v>
      </c>
      <c r="K46" s="14" t="s">
        <v>495</v>
      </c>
      <c r="L46" s="31">
        <v>44271</v>
      </c>
      <c r="M46" s="14">
        <v>44636</v>
      </c>
      <c r="N46" s="32" t="s">
        <v>163</v>
      </c>
      <c r="O46" s="45">
        <f>12</f>
        <v>12</v>
      </c>
      <c r="P46" s="49" t="s">
        <v>888</v>
      </c>
      <c r="Q46" s="18" t="s">
        <v>883</v>
      </c>
      <c r="R46" s="32"/>
      <c r="S46" s="145"/>
    </row>
    <row r="47" spans="2:19" ht="53.25" customHeight="1" x14ac:dyDescent="0.25">
      <c r="B47" s="33"/>
      <c r="C47" s="25" t="s">
        <v>842</v>
      </c>
      <c r="D47" s="25" t="s">
        <v>95</v>
      </c>
      <c r="E47" s="25" t="s">
        <v>796</v>
      </c>
      <c r="F47" s="20" t="s">
        <v>318</v>
      </c>
      <c r="G47" s="28" t="s">
        <v>843</v>
      </c>
      <c r="H47" s="82">
        <v>15120</v>
      </c>
      <c r="I47" s="82"/>
      <c r="J47" s="30" t="s">
        <v>8</v>
      </c>
      <c r="K47" s="26" t="s">
        <v>8</v>
      </c>
      <c r="L47" s="31">
        <v>42827</v>
      </c>
      <c r="M47" s="27">
        <v>44653</v>
      </c>
      <c r="N47" s="27" t="s">
        <v>189</v>
      </c>
      <c r="O47" s="136">
        <f>12+12+12+12+12</f>
        <v>60</v>
      </c>
      <c r="P47" s="49" t="s">
        <v>867</v>
      </c>
      <c r="Q47" s="49" t="s">
        <v>885</v>
      </c>
      <c r="R47" s="46" t="s">
        <v>926</v>
      </c>
      <c r="S47" s="145"/>
    </row>
    <row r="48" spans="2:19" ht="66" customHeight="1" x14ac:dyDescent="0.25">
      <c r="B48" s="33"/>
      <c r="C48" s="25" t="s">
        <v>308</v>
      </c>
      <c r="D48" s="29" t="s">
        <v>279</v>
      </c>
      <c r="E48" s="119" t="s">
        <v>820</v>
      </c>
      <c r="F48" s="25" t="s">
        <v>39</v>
      </c>
      <c r="G48" s="28" t="s">
        <v>244</v>
      </c>
      <c r="H48" s="82">
        <v>71553.48</v>
      </c>
      <c r="I48" s="82"/>
      <c r="J48" s="30" t="s">
        <v>61</v>
      </c>
      <c r="K48" s="27" t="s">
        <v>8</v>
      </c>
      <c r="L48" s="27">
        <v>42828</v>
      </c>
      <c r="M48" s="31">
        <v>44654</v>
      </c>
      <c r="N48" s="32" t="s">
        <v>189</v>
      </c>
      <c r="O48" s="91">
        <f>12+12+12+12+12</f>
        <v>60</v>
      </c>
      <c r="P48" s="49" t="s">
        <v>910</v>
      </c>
      <c r="Q48" s="18" t="s">
        <v>882</v>
      </c>
      <c r="R48" s="46" t="s">
        <v>926</v>
      </c>
      <c r="S48" s="145"/>
    </row>
    <row r="49" spans="2:19" ht="114.75" customHeight="1" x14ac:dyDescent="0.25">
      <c r="B49" s="33"/>
      <c r="C49" s="25" t="s">
        <v>312</v>
      </c>
      <c r="D49" s="25" t="s">
        <v>267</v>
      </c>
      <c r="E49" s="25" t="s">
        <v>791</v>
      </c>
      <c r="F49" s="25" t="s">
        <v>45</v>
      </c>
      <c r="G49" s="28" t="s">
        <v>844</v>
      </c>
      <c r="H49" s="82">
        <v>6250</v>
      </c>
      <c r="I49" s="82"/>
      <c r="J49" s="14" t="s">
        <v>46</v>
      </c>
      <c r="K49" s="14" t="s">
        <v>19</v>
      </c>
      <c r="L49" s="27">
        <v>42835</v>
      </c>
      <c r="M49" s="27">
        <v>44661</v>
      </c>
      <c r="N49" s="24" t="s">
        <v>886</v>
      </c>
      <c r="O49" s="91">
        <f>12+12+12+12+12</f>
        <v>60</v>
      </c>
      <c r="P49" s="49" t="s">
        <v>849</v>
      </c>
      <c r="Q49" s="18" t="s">
        <v>887</v>
      </c>
      <c r="R49" s="46" t="s">
        <v>926</v>
      </c>
      <c r="S49" s="145"/>
    </row>
    <row r="50" spans="2:19" ht="153.75" customHeight="1" x14ac:dyDescent="0.25">
      <c r="B50" s="33"/>
      <c r="C50" s="25" t="s">
        <v>33</v>
      </c>
      <c r="D50" s="25" t="s">
        <v>42</v>
      </c>
      <c r="E50" s="25" t="s">
        <v>793</v>
      </c>
      <c r="F50" s="18" t="s">
        <v>834</v>
      </c>
      <c r="G50" s="25" t="s">
        <v>245</v>
      </c>
      <c r="H50" s="82">
        <v>1640.52</v>
      </c>
      <c r="I50" s="82"/>
      <c r="J50" s="30" t="s">
        <v>61</v>
      </c>
      <c r="K50" s="27" t="s">
        <v>8</v>
      </c>
      <c r="L50" s="27">
        <v>43232</v>
      </c>
      <c r="M50" s="27">
        <v>44693</v>
      </c>
      <c r="N50" s="32" t="s">
        <v>172</v>
      </c>
      <c r="O50" s="45">
        <f>12+12+12+12</f>
        <v>48</v>
      </c>
      <c r="P50" s="49" t="s">
        <v>859</v>
      </c>
      <c r="Q50" s="49" t="s">
        <v>890</v>
      </c>
      <c r="R50" s="46"/>
      <c r="S50" s="145"/>
    </row>
    <row r="51" spans="2:19" ht="139.5" customHeight="1" x14ac:dyDescent="0.25">
      <c r="B51" s="33"/>
      <c r="C51" s="25" t="s">
        <v>388</v>
      </c>
      <c r="D51" s="29" t="s">
        <v>264</v>
      </c>
      <c r="E51" s="29" t="s">
        <v>777</v>
      </c>
      <c r="F51" s="25" t="s">
        <v>11</v>
      </c>
      <c r="G51" s="28" t="s">
        <v>12</v>
      </c>
      <c r="H51" s="82">
        <v>51200</v>
      </c>
      <c r="I51" s="82"/>
      <c r="J51" s="30" t="s">
        <v>61</v>
      </c>
      <c r="K51" s="27" t="s">
        <v>8</v>
      </c>
      <c r="L51" s="27">
        <v>43364</v>
      </c>
      <c r="M51" s="27">
        <v>44702</v>
      </c>
      <c r="N51" s="32" t="s">
        <v>639</v>
      </c>
      <c r="O51" s="45">
        <f>12+4+4+4+4+4+12</f>
        <v>44</v>
      </c>
      <c r="P51" s="18" t="s">
        <v>911</v>
      </c>
      <c r="Q51" s="49" t="s">
        <v>915</v>
      </c>
      <c r="R51" s="46"/>
      <c r="S51" s="145"/>
    </row>
    <row r="52" spans="2:19" ht="140.25" customHeight="1" x14ac:dyDescent="0.25">
      <c r="B52" s="33"/>
      <c r="C52" s="25" t="s">
        <v>307</v>
      </c>
      <c r="D52" s="25" t="s">
        <v>278</v>
      </c>
      <c r="E52" s="25" t="s">
        <v>792</v>
      </c>
      <c r="F52" s="20" t="s">
        <v>35</v>
      </c>
      <c r="G52" s="25" t="s">
        <v>239</v>
      </c>
      <c r="H52" s="32">
        <v>1678.8</v>
      </c>
      <c r="I52" s="82"/>
      <c r="J52" s="30" t="s">
        <v>61</v>
      </c>
      <c r="K52" s="14" t="s">
        <v>19</v>
      </c>
      <c r="L52" s="27">
        <v>42877</v>
      </c>
      <c r="M52" s="27">
        <v>44703</v>
      </c>
      <c r="N52" s="32" t="s">
        <v>189</v>
      </c>
      <c r="O52" s="91">
        <f>12+12+12+12+12</f>
        <v>60</v>
      </c>
      <c r="P52" s="18" t="s">
        <v>912</v>
      </c>
      <c r="Q52" s="49" t="s">
        <v>925</v>
      </c>
      <c r="R52" s="46" t="s">
        <v>926</v>
      </c>
      <c r="S52" s="145"/>
    </row>
    <row r="53" spans="2:19" ht="141" customHeight="1" x14ac:dyDescent="0.25">
      <c r="B53" s="33"/>
      <c r="C53" s="25" t="s">
        <v>567</v>
      </c>
      <c r="D53" s="29" t="s">
        <v>644</v>
      </c>
      <c r="E53" s="34" t="s">
        <v>794</v>
      </c>
      <c r="F53" s="28" t="s">
        <v>645</v>
      </c>
      <c r="G53" s="28" t="s">
        <v>884</v>
      </c>
      <c r="H53" s="32">
        <v>19860</v>
      </c>
      <c r="I53" s="32"/>
      <c r="J53" s="30" t="s">
        <v>61</v>
      </c>
      <c r="K53" s="14" t="s">
        <v>8</v>
      </c>
      <c r="L53" s="31">
        <v>43986</v>
      </c>
      <c r="M53" s="14">
        <v>44716</v>
      </c>
      <c r="N53" s="24" t="s">
        <v>935</v>
      </c>
      <c r="O53" s="45">
        <f>12+12</f>
        <v>24</v>
      </c>
      <c r="P53" s="49" t="s">
        <v>894</v>
      </c>
      <c r="Q53" s="49" t="s">
        <v>936</v>
      </c>
      <c r="R53" s="24"/>
      <c r="S53" s="46"/>
    </row>
    <row r="54" spans="2:19" ht="45" x14ac:dyDescent="0.25">
      <c r="B54" s="33"/>
      <c r="C54" s="25" t="s">
        <v>36</v>
      </c>
      <c r="D54" s="29" t="s">
        <v>36</v>
      </c>
      <c r="E54" s="29" t="s">
        <v>795</v>
      </c>
      <c r="F54" s="25" t="s">
        <v>37</v>
      </c>
      <c r="G54" s="28" t="s">
        <v>38</v>
      </c>
      <c r="H54" s="32">
        <v>7500</v>
      </c>
      <c r="I54" s="82"/>
      <c r="J54" s="30" t="s">
        <v>61</v>
      </c>
      <c r="K54" s="27" t="s">
        <v>8</v>
      </c>
      <c r="L54" s="27">
        <v>43272</v>
      </c>
      <c r="M54" s="27">
        <v>44732</v>
      </c>
      <c r="N54" s="32" t="s">
        <v>172</v>
      </c>
      <c r="O54" s="45">
        <f>12+12+12+12</f>
        <v>48</v>
      </c>
      <c r="P54" s="50" t="s">
        <v>863</v>
      </c>
      <c r="Q54" s="49" t="s">
        <v>951</v>
      </c>
      <c r="R54" s="24"/>
      <c r="S54" s="163" t="s">
        <v>950</v>
      </c>
    </row>
    <row r="55" spans="2:19" ht="56.25" customHeight="1" x14ac:dyDescent="0.25">
      <c r="B55" s="33"/>
      <c r="C55" s="25" t="s">
        <v>557</v>
      </c>
      <c r="D55" s="29" t="s">
        <v>218</v>
      </c>
      <c r="E55" s="34" t="s">
        <v>933</v>
      </c>
      <c r="F55" s="25" t="s">
        <v>219</v>
      </c>
      <c r="G55" s="28" t="s">
        <v>932</v>
      </c>
      <c r="H55" s="32">
        <v>15800</v>
      </c>
      <c r="I55" s="32"/>
      <c r="J55" s="30" t="s">
        <v>61</v>
      </c>
      <c r="K55" s="31" t="s">
        <v>8</v>
      </c>
      <c r="L55" s="31">
        <v>44008</v>
      </c>
      <c r="M55" s="14">
        <v>44738</v>
      </c>
      <c r="N55" s="32" t="s">
        <v>167</v>
      </c>
      <c r="O55" s="45">
        <f>12+12</f>
        <v>24</v>
      </c>
      <c r="P55" s="18" t="s">
        <v>856</v>
      </c>
      <c r="Q55" s="49" t="s">
        <v>949</v>
      </c>
      <c r="R55" s="24"/>
      <c r="S55" s="163" t="s">
        <v>950</v>
      </c>
    </row>
    <row r="56" spans="2:19" ht="138.75" customHeight="1" x14ac:dyDescent="0.25">
      <c r="B56" s="33"/>
      <c r="C56" s="25" t="s">
        <v>299</v>
      </c>
      <c r="D56" s="25" t="s">
        <v>285</v>
      </c>
      <c r="E56" s="25" t="s">
        <v>766</v>
      </c>
      <c r="F56" s="25" t="s">
        <v>9</v>
      </c>
      <c r="G56" s="28" t="s">
        <v>10</v>
      </c>
      <c r="H56" s="82">
        <v>267550</v>
      </c>
      <c r="I56" s="82"/>
      <c r="J56" s="30" t="s">
        <v>61</v>
      </c>
      <c r="K56" s="27" t="s">
        <v>8</v>
      </c>
      <c r="L56" s="27">
        <v>43472</v>
      </c>
      <c r="M56" s="27">
        <v>44747</v>
      </c>
      <c r="N56" s="32" t="s">
        <v>189</v>
      </c>
      <c r="O56" s="45">
        <f>12+6+6+6+12</f>
        <v>42</v>
      </c>
      <c r="P56" s="18" t="s">
        <v>896</v>
      </c>
      <c r="Q56" s="49" t="s">
        <v>945</v>
      </c>
      <c r="R56" s="24" t="s">
        <v>946</v>
      </c>
      <c r="S56" s="163"/>
    </row>
    <row r="57" spans="2:19" ht="54.75" customHeight="1" x14ac:dyDescent="0.25">
      <c r="B57" s="33"/>
      <c r="C57" s="25" t="s">
        <v>134</v>
      </c>
      <c r="D57" s="29" t="s">
        <v>135</v>
      </c>
      <c r="E57" s="119" t="s">
        <v>817</v>
      </c>
      <c r="F57" s="25" t="s">
        <v>136</v>
      </c>
      <c r="G57" s="28" t="s">
        <v>262</v>
      </c>
      <c r="H57" s="82">
        <v>100881.36</v>
      </c>
      <c r="I57" s="82"/>
      <c r="J57" s="30" t="s">
        <v>61</v>
      </c>
      <c r="K57" s="27" t="s">
        <v>8</v>
      </c>
      <c r="L57" s="27">
        <v>43709</v>
      </c>
      <c r="M57" s="27">
        <v>45535</v>
      </c>
      <c r="N57" s="32" t="s">
        <v>163</v>
      </c>
      <c r="O57" s="45">
        <f>60</f>
        <v>60</v>
      </c>
      <c r="P57" s="24" t="s">
        <v>913</v>
      </c>
      <c r="Q57" s="49" t="s">
        <v>503</v>
      </c>
      <c r="R57" s="32"/>
      <c r="S57" s="145"/>
    </row>
    <row r="58" spans="2:19" ht="105" customHeight="1" x14ac:dyDescent="0.25">
      <c r="B58" s="33"/>
      <c r="C58" s="54" t="s">
        <v>628</v>
      </c>
      <c r="D58" s="54" t="s">
        <v>629</v>
      </c>
      <c r="E58" s="54" t="s">
        <v>630</v>
      </c>
      <c r="F58" s="18" t="s">
        <v>664</v>
      </c>
      <c r="G58" s="18" t="s">
        <v>631</v>
      </c>
      <c r="H58" s="32">
        <v>16200</v>
      </c>
      <c r="I58" s="32"/>
      <c r="J58" s="26" t="s">
        <v>8</v>
      </c>
      <c r="K58" s="30" t="s">
        <v>8</v>
      </c>
      <c r="L58" s="31">
        <v>44046</v>
      </c>
      <c r="M58" s="14">
        <v>45872</v>
      </c>
      <c r="N58" s="32" t="s">
        <v>163</v>
      </c>
      <c r="O58" s="45" t="s">
        <v>502</v>
      </c>
      <c r="P58" s="24" t="s">
        <v>914</v>
      </c>
      <c r="Q58" s="49" t="s">
        <v>649</v>
      </c>
      <c r="R58" s="32"/>
      <c r="S58" s="145"/>
    </row>
    <row r="59" spans="2:19" ht="97.5" customHeight="1" x14ac:dyDescent="0.25">
      <c r="B59" s="33"/>
      <c r="C59" s="25" t="s">
        <v>108</v>
      </c>
      <c r="D59" s="25" t="s">
        <v>206</v>
      </c>
      <c r="E59" s="54" t="s">
        <v>818</v>
      </c>
      <c r="F59" s="28" t="s">
        <v>207</v>
      </c>
      <c r="G59" s="28" t="s">
        <v>208</v>
      </c>
      <c r="H59" s="24" t="s">
        <v>209</v>
      </c>
      <c r="I59" s="32"/>
      <c r="J59" s="30" t="s">
        <v>61</v>
      </c>
      <c r="K59" s="26" t="s">
        <v>327</v>
      </c>
      <c r="L59" s="27">
        <v>43782</v>
      </c>
      <c r="M59" s="30" t="s">
        <v>210</v>
      </c>
      <c r="N59" s="27" t="s">
        <v>163</v>
      </c>
      <c r="O59" s="44" t="s">
        <v>502</v>
      </c>
      <c r="P59" s="49" t="s">
        <v>869</v>
      </c>
      <c r="Q59" s="49" t="s">
        <v>504</v>
      </c>
      <c r="R59" s="32"/>
      <c r="S59" s="145"/>
    </row>
    <row r="60" spans="2:19" ht="45" x14ac:dyDescent="0.25">
      <c r="B60" s="33"/>
      <c r="C60" s="54" t="s">
        <v>85</v>
      </c>
      <c r="D60" s="54" t="s">
        <v>275</v>
      </c>
      <c r="E60" s="121" t="s">
        <v>806</v>
      </c>
      <c r="F60" s="25" t="s">
        <v>87</v>
      </c>
      <c r="G60" s="18" t="s">
        <v>88</v>
      </c>
      <c r="H60" s="32" t="s">
        <v>89</v>
      </c>
      <c r="I60" s="32"/>
      <c r="J60" s="30" t="s">
        <v>8</v>
      </c>
      <c r="K60" s="27" t="s">
        <v>8</v>
      </c>
      <c r="L60" s="23">
        <v>41521</v>
      </c>
      <c r="M60" s="40" t="s">
        <v>103</v>
      </c>
      <c r="N60" s="32" t="s">
        <v>163</v>
      </c>
      <c r="O60" s="45" t="s">
        <v>502</v>
      </c>
      <c r="P60" s="99" t="s">
        <v>374</v>
      </c>
      <c r="Q60" s="103" t="s">
        <v>736</v>
      </c>
      <c r="R60" s="32"/>
      <c r="S60" s="145"/>
    </row>
    <row r="61" spans="2:19" ht="57" customHeight="1" x14ac:dyDescent="0.25">
      <c r="B61" s="33"/>
      <c r="C61" s="25">
        <v>5029833</v>
      </c>
      <c r="D61" s="25" t="s">
        <v>276</v>
      </c>
      <c r="E61" s="121" t="s">
        <v>862</v>
      </c>
      <c r="F61" s="25" t="s">
        <v>21</v>
      </c>
      <c r="G61" s="28" t="s">
        <v>22</v>
      </c>
      <c r="H61" s="32" t="s">
        <v>89</v>
      </c>
      <c r="I61" s="32"/>
      <c r="J61" s="30" t="s">
        <v>61</v>
      </c>
      <c r="K61" s="31" t="s">
        <v>8</v>
      </c>
      <c r="L61" s="31">
        <v>42993</v>
      </c>
      <c r="M61" s="14" t="s">
        <v>103</v>
      </c>
      <c r="N61" s="32" t="s">
        <v>163</v>
      </c>
      <c r="O61" s="45" t="s">
        <v>502</v>
      </c>
      <c r="P61" s="18" t="s">
        <v>868</v>
      </c>
      <c r="Q61" s="18" t="s">
        <v>711</v>
      </c>
      <c r="R61" s="32"/>
      <c r="S61" s="145"/>
    </row>
    <row r="62" spans="2:19" ht="15.75" thickBot="1" x14ac:dyDescent="0.3">
      <c r="B62" s="38"/>
      <c r="C62" s="41"/>
      <c r="D62" s="41"/>
      <c r="E62" s="104"/>
      <c r="F62" s="105"/>
      <c r="G62" s="133"/>
      <c r="H62" s="12"/>
      <c r="I62" s="12"/>
      <c r="J62" s="106"/>
      <c r="K62" s="107"/>
      <c r="L62" s="107"/>
      <c r="M62" s="108"/>
      <c r="N62" s="12"/>
      <c r="O62" s="109"/>
      <c r="P62" s="110"/>
      <c r="Q62" s="110"/>
      <c r="R62" s="12"/>
    </row>
    <row r="63" spans="2:19" ht="15" customHeight="1" thickBot="1" x14ac:dyDescent="0.3">
      <c r="B63" s="38"/>
      <c r="E63"/>
      <c r="G63" s="131"/>
      <c r="H63" s="13"/>
      <c r="I63" s="131"/>
      <c r="J63" s="13"/>
      <c r="L63" s="12"/>
      <c r="M63"/>
      <c r="N63" s="116" t="s">
        <v>759</v>
      </c>
      <c r="O63" s="116"/>
      <c r="P63" s="116"/>
      <c r="Q63" s="117" t="s">
        <v>760</v>
      </c>
      <c r="R63" s="118">
        <f ca="1">TODAY()</f>
        <v>44417</v>
      </c>
    </row>
    <row r="64" spans="2:19" x14ac:dyDescent="0.25">
      <c r="G64" s="132"/>
      <c r="I64" s="131"/>
    </row>
    <row r="65" spans="3:10" x14ac:dyDescent="0.25">
      <c r="C65" s="78"/>
      <c r="D65" t="s">
        <v>534</v>
      </c>
      <c r="G65" s="132"/>
      <c r="I65" s="131"/>
    </row>
    <row r="66" spans="3:10" x14ac:dyDescent="0.25">
      <c r="C66" s="79"/>
      <c r="D66" t="s">
        <v>624</v>
      </c>
      <c r="G66" s="132"/>
      <c r="I66" s="131"/>
    </row>
    <row r="67" spans="3:10" x14ac:dyDescent="0.25">
      <c r="C67" s="80"/>
      <c r="D67" t="s">
        <v>625</v>
      </c>
      <c r="G67" s="132"/>
      <c r="I67" s="132"/>
      <c r="J67" s="132"/>
    </row>
    <row r="68" spans="3:10" x14ac:dyDescent="0.25">
      <c r="C68" s="112"/>
      <c r="D68" s="206" t="s">
        <v>535</v>
      </c>
      <c r="E68" s="207"/>
      <c r="F68" s="207"/>
      <c r="G68" s="132"/>
      <c r="J68" s="132"/>
    </row>
    <row r="69" spans="3:10" x14ac:dyDescent="0.25">
      <c r="C69" s="53"/>
      <c r="D69" s="206" t="s">
        <v>626</v>
      </c>
      <c r="E69" s="207"/>
      <c r="F69" s="207"/>
      <c r="G69" s="207"/>
    </row>
    <row r="70" spans="3:10" x14ac:dyDescent="0.25">
      <c r="C70" s="94"/>
      <c r="D70" s="206" t="s">
        <v>627</v>
      </c>
      <c r="E70" s="207"/>
      <c r="F70" s="207"/>
      <c r="J70" s="132"/>
    </row>
    <row r="71" spans="3:10" x14ac:dyDescent="0.25">
      <c r="J71" s="132"/>
    </row>
  </sheetData>
  <autoFilter ref="B8:S61">
    <sortState ref="B9:S62">
      <sortCondition ref="M8:M62"/>
    </sortState>
  </autoFilter>
  <mergeCells count="7">
    <mergeCell ref="P7:S7"/>
    <mergeCell ref="L7:O7"/>
    <mergeCell ref="D68:F68"/>
    <mergeCell ref="D69:G69"/>
    <mergeCell ref="D70:F70"/>
    <mergeCell ref="C7:G7"/>
    <mergeCell ref="H7:K7"/>
  </mergeCells>
  <phoneticPr fontId="6" type="noConversion"/>
  <conditionalFormatting sqref="M33:M38 N9:O9 Q9 M10:M27">
    <cfRule type="cellIs" dxfId="48" priority="1" operator="lessThan">
      <formula>#REF!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85"/>
  <sheetViews>
    <sheetView workbookViewId="0">
      <selection activeCell="G85" sqref="G85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5" customWidth="1"/>
    <col min="6" max="6" width="27.28515625" customWidth="1"/>
    <col min="7" max="7" width="29.85546875" customWidth="1"/>
    <col min="8" max="8" width="16" customWidth="1"/>
    <col min="9" max="9" width="13.85546875" customWidth="1"/>
    <col min="10" max="10" width="18.42578125" customWidth="1"/>
    <col min="11" max="11" width="14" customWidth="1"/>
    <col min="12" max="12" width="13.85546875" customWidth="1"/>
    <col min="13" max="13" width="16.42578125" style="16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4.7109375" customWidth="1"/>
    <col min="19" max="19" width="17.7109375" style="1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43"/>
      <c r="C8" s="204" t="s">
        <v>334</v>
      </c>
      <c r="D8" s="204"/>
      <c r="E8" s="204"/>
      <c r="F8" s="204"/>
      <c r="G8" s="205"/>
      <c r="H8" s="208" t="s">
        <v>335</v>
      </c>
      <c r="I8" s="209"/>
      <c r="J8" s="209"/>
      <c r="K8" s="210"/>
      <c r="L8" s="203" t="s">
        <v>331</v>
      </c>
      <c r="M8" s="204"/>
      <c r="N8" s="204"/>
      <c r="O8" s="205"/>
      <c r="P8" s="211" t="s">
        <v>340</v>
      </c>
      <c r="Q8" s="211"/>
      <c r="R8" s="211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180</v>
      </c>
      <c r="F9" s="17" t="s">
        <v>3</v>
      </c>
      <c r="G9" s="17" t="s">
        <v>4</v>
      </c>
      <c r="H9" s="19" t="s">
        <v>332</v>
      </c>
      <c r="I9" s="19" t="s">
        <v>333</v>
      </c>
      <c r="J9" s="17" t="s">
        <v>5</v>
      </c>
      <c r="K9" s="19" t="s">
        <v>6</v>
      </c>
      <c r="L9" s="19" t="s">
        <v>7</v>
      </c>
      <c r="M9" s="19" t="s">
        <v>341</v>
      </c>
      <c r="N9" s="17" t="s">
        <v>168</v>
      </c>
      <c r="O9" s="17" t="s">
        <v>336</v>
      </c>
      <c r="P9" s="19" t="s">
        <v>337</v>
      </c>
      <c r="Q9" s="19" t="s">
        <v>338</v>
      </c>
      <c r="R9" s="19" t="s">
        <v>339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304</v>
      </c>
      <c r="D10" s="25" t="s">
        <v>274</v>
      </c>
      <c r="E10" s="25"/>
      <c r="F10" s="28" t="s">
        <v>175</v>
      </c>
      <c r="G10" s="28" t="s">
        <v>176</v>
      </c>
      <c r="H10" s="32">
        <v>336</v>
      </c>
      <c r="I10" s="32"/>
      <c r="J10" s="30" t="s">
        <v>61</v>
      </c>
      <c r="K10" s="26" t="s">
        <v>8</v>
      </c>
      <c r="L10" s="27">
        <v>43664</v>
      </c>
      <c r="M10" s="73">
        <v>43951</v>
      </c>
      <c r="N10" s="27" t="s">
        <v>457</v>
      </c>
      <c r="O10" s="44">
        <f>5+4</f>
        <v>9</v>
      </c>
      <c r="P10" s="49" t="s">
        <v>345</v>
      </c>
      <c r="Q10" s="27"/>
      <c r="R10" s="32"/>
    </row>
    <row r="11" spans="1:24" ht="45" x14ac:dyDescent="0.25">
      <c r="B11" s="33"/>
      <c r="C11" s="25" t="s">
        <v>529</v>
      </c>
      <c r="D11" s="25" t="s">
        <v>530</v>
      </c>
      <c r="E11" s="29"/>
      <c r="F11" s="20" t="s">
        <v>421</v>
      </c>
      <c r="G11" s="28" t="s">
        <v>422</v>
      </c>
      <c r="H11" s="32"/>
      <c r="I11" s="32"/>
      <c r="J11" s="26" t="s">
        <v>454</v>
      </c>
      <c r="K11" s="27" t="s">
        <v>8</v>
      </c>
      <c r="L11" s="27">
        <v>43475</v>
      </c>
      <c r="M11" s="27">
        <v>43656</v>
      </c>
      <c r="N11" s="32" t="s">
        <v>457</v>
      </c>
      <c r="O11" s="57">
        <f>12</f>
        <v>12</v>
      </c>
      <c r="P11" s="49" t="s">
        <v>458</v>
      </c>
      <c r="Q11" s="49" t="s">
        <v>459</v>
      </c>
      <c r="R11" s="24"/>
    </row>
    <row r="12" spans="1:24" ht="60" x14ac:dyDescent="0.25">
      <c r="B12" s="33"/>
      <c r="C12" s="25" t="s">
        <v>75</v>
      </c>
      <c r="D12" s="29" t="s">
        <v>62</v>
      </c>
      <c r="E12" s="29"/>
      <c r="F12" s="25" t="s">
        <v>76</v>
      </c>
      <c r="G12" s="28" t="s">
        <v>77</v>
      </c>
      <c r="H12" s="32">
        <v>8400</v>
      </c>
      <c r="I12" s="32"/>
      <c r="J12" s="30" t="s">
        <v>61</v>
      </c>
      <c r="K12" s="27" t="s">
        <v>8</v>
      </c>
      <c r="L12" s="27">
        <v>43222</v>
      </c>
      <c r="M12" s="27">
        <v>43953</v>
      </c>
      <c r="N12" s="32" t="s">
        <v>457</v>
      </c>
      <c r="O12" s="45">
        <f>12+12</f>
        <v>24</v>
      </c>
      <c r="P12" s="51" t="s">
        <v>347</v>
      </c>
      <c r="Q12" s="49"/>
      <c r="R12" s="24" t="s">
        <v>522</v>
      </c>
    </row>
    <row r="13" spans="1:24" ht="60" x14ac:dyDescent="0.25">
      <c r="B13" s="33"/>
      <c r="C13" s="25" t="s">
        <v>527</v>
      </c>
      <c r="D13" s="25" t="s">
        <v>528</v>
      </c>
      <c r="E13" s="29"/>
      <c r="F13" s="25" t="s">
        <v>526</v>
      </c>
      <c r="G13" s="28" t="s">
        <v>525</v>
      </c>
      <c r="H13" s="32"/>
      <c r="I13" s="32"/>
      <c r="J13" s="30" t="s">
        <v>61</v>
      </c>
      <c r="K13" s="27" t="s">
        <v>8</v>
      </c>
      <c r="L13" s="27">
        <v>42964</v>
      </c>
      <c r="M13" s="27">
        <v>44061</v>
      </c>
      <c r="N13" s="32" t="s">
        <v>457</v>
      </c>
      <c r="O13" s="74">
        <f>12+12+12</f>
        <v>36</v>
      </c>
      <c r="P13" s="51" t="s">
        <v>347</v>
      </c>
      <c r="Q13" s="49" t="s">
        <v>531</v>
      </c>
      <c r="R13" s="24" t="s">
        <v>523</v>
      </c>
    </row>
    <row r="14" spans="1:24" ht="45" x14ac:dyDescent="0.25">
      <c r="B14" s="33"/>
      <c r="C14" s="25" t="s">
        <v>620</v>
      </c>
      <c r="D14" s="25" t="s">
        <v>619</v>
      </c>
      <c r="E14" s="29"/>
      <c r="F14" s="28" t="s">
        <v>621</v>
      </c>
      <c r="G14" s="28" t="s">
        <v>524</v>
      </c>
      <c r="H14" s="32">
        <v>5880</v>
      </c>
      <c r="I14" s="32"/>
      <c r="J14" s="30" t="s">
        <v>61</v>
      </c>
      <c r="K14" s="27" t="s">
        <v>8</v>
      </c>
      <c r="L14" s="27">
        <v>43042</v>
      </c>
      <c r="M14" s="27">
        <v>43772</v>
      </c>
      <c r="N14" s="32" t="s">
        <v>457</v>
      </c>
      <c r="O14" s="74">
        <f>12+12</f>
        <v>24</v>
      </c>
      <c r="P14" s="51" t="s">
        <v>347</v>
      </c>
      <c r="Q14" s="49"/>
      <c r="R14" s="24"/>
    </row>
    <row r="15" spans="1:24" ht="45" x14ac:dyDescent="0.25">
      <c r="B15" s="33"/>
      <c r="C15" s="25" t="s">
        <v>107</v>
      </c>
      <c r="D15" s="25" t="s">
        <v>108</v>
      </c>
      <c r="E15" s="29"/>
      <c r="F15" s="28" t="s">
        <v>109</v>
      </c>
      <c r="G15" s="28" t="s">
        <v>423</v>
      </c>
      <c r="H15" s="32"/>
      <c r="I15" s="32"/>
      <c r="J15" s="26" t="s">
        <v>454</v>
      </c>
      <c r="K15" s="27" t="s">
        <v>8</v>
      </c>
      <c r="L15" s="27">
        <v>43588</v>
      </c>
      <c r="M15" s="27">
        <v>43680</v>
      </c>
      <c r="N15" s="32" t="s">
        <v>457</v>
      </c>
      <c r="O15" s="57">
        <f>3</f>
        <v>3</v>
      </c>
      <c r="P15" s="49" t="s">
        <v>491</v>
      </c>
      <c r="Q15" s="49" t="s">
        <v>460</v>
      </c>
      <c r="R15" s="24"/>
    </row>
    <row r="16" spans="1:24" ht="45" x14ac:dyDescent="0.25">
      <c r="B16" s="33"/>
      <c r="C16" s="25" t="s">
        <v>393</v>
      </c>
      <c r="D16" s="29" t="s">
        <v>394</v>
      </c>
      <c r="E16" s="29"/>
      <c r="F16" s="25" t="s">
        <v>424</v>
      </c>
      <c r="G16" s="28" t="s">
        <v>425</v>
      </c>
      <c r="H16" s="32"/>
      <c r="I16" s="32"/>
      <c r="J16" s="26" t="s">
        <v>454</v>
      </c>
      <c r="K16" s="27" t="s">
        <v>8</v>
      </c>
      <c r="L16" s="27">
        <v>43325</v>
      </c>
      <c r="M16" s="27">
        <v>43690</v>
      </c>
      <c r="N16" s="32" t="s">
        <v>457</v>
      </c>
      <c r="O16" s="57">
        <f>12</f>
        <v>12</v>
      </c>
      <c r="P16" s="56" t="s">
        <v>461</v>
      </c>
      <c r="Q16" s="49" t="s">
        <v>462</v>
      </c>
      <c r="R16" s="32"/>
    </row>
    <row r="17" spans="2:18" ht="45" x14ac:dyDescent="0.25">
      <c r="B17" s="33"/>
      <c r="C17" s="25" t="s">
        <v>395</v>
      </c>
      <c r="D17" s="29" t="s">
        <v>396</v>
      </c>
      <c r="E17" s="29"/>
      <c r="F17" s="25" t="s">
        <v>426</v>
      </c>
      <c r="G17" s="28" t="s">
        <v>427</v>
      </c>
      <c r="H17" s="32"/>
      <c r="I17" s="32"/>
      <c r="J17" s="26" t="s">
        <v>454</v>
      </c>
      <c r="K17" s="27" t="s">
        <v>8</v>
      </c>
      <c r="L17" s="27">
        <v>43334</v>
      </c>
      <c r="M17" s="27">
        <v>43699</v>
      </c>
      <c r="N17" s="32" t="s">
        <v>457</v>
      </c>
      <c r="O17" s="57">
        <f>12</f>
        <v>12</v>
      </c>
      <c r="P17" s="56" t="s">
        <v>463</v>
      </c>
      <c r="Q17" s="49" t="s">
        <v>464</v>
      </c>
      <c r="R17" s="32"/>
    </row>
    <row r="18" spans="2:18" ht="45" x14ac:dyDescent="0.25">
      <c r="B18" s="33"/>
      <c r="C18" s="25" t="s">
        <v>397</v>
      </c>
      <c r="D18" s="29" t="s">
        <v>393</v>
      </c>
      <c r="E18" s="29"/>
      <c r="F18" s="25" t="s">
        <v>428</v>
      </c>
      <c r="G18" s="28" t="s">
        <v>429</v>
      </c>
      <c r="H18" s="32"/>
      <c r="I18" s="32"/>
      <c r="J18" s="26" t="s">
        <v>454</v>
      </c>
      <c r="K18" s="27" t="s">
        <v>8</v>
      </c>
      <c r="L18" s="27">
        <v>43364</v>
      </c>
      <c r="M18" s="27">
        <v>43729</v>
      </c>
      <c r="N18" s="32" t="s">
        <v>457</v>
      </c>
      <c r="O18" s="57">
        <f>12</f>
        <v>12</v>
      </c>
      <c r="P18" s="50" t="s">
        <v>465</v>
      </c>
      <c r="Q18" s="18" t="s">
        <v>466</v>
      </c>
      <c r="R18" s="59"/>
    </row>
    <row r="19" spans="2:18" ht="45" x14ac:dyDescent="0.25">
      <c r="B19" s="33"/>
      <c r="C19" s="25" t="s">
        <v>398</v>
      </c>
      <c r="D19" s="25" t="s">
        <v>399</v>
      </c>
      <c r="E19" s="25"/>
      <c r="F19" s="55" t="s">
        <v>44</v>
      </c>
      <c r="G19" s="28" t="s">
        <v>430</v>
      </c>
      <c r="H19" s="24"/>
      <c r="I19" s="32"/>
      <c r="J19" s="26" t="s">
        <v>454</v>
      </c>
      <c r="K19" s="27" t="s">
        <v>8</v>
      </c>
      <c r="L19" s="27">
        <v>43389</v>
      </c>
      <c r="M19" s="27">
        <v>43754</v>
      </c>
      <c r="N19" s="32" t="s">
        <v>457</v>
      </c>
      <c r="O19" s="57">
        <f>12</f>
        <v>12</v>
      </c>
      <c r="P19" s="49" t="s">
        <v>467</v>
      </c>
      <c r="Q19" s="18" t="s">
        <v>468</v>
      </c>
      <c r="R19" s="59"/>
    </row>
    <row r="20" spans="2:18" ht="45" x14ac:dyDescent="0.25">
      <c r="B20" s="33"/>
      <c r="C20" s="25" t="s">
        <v>400</v>
      </c>
      <c r="D20" s="25" t="s">
        <v>401</v>
      </c>
      <c r="E20" s="22"/>
      <c r="F20" s="28" t="s">
        <v>109</v>
      </c>
      <c r="G20" s="28" t="s">
        <v>431</v>
      </c>
      <c r="H20" s="32"/>
      <c r="I20" s="32"/>
      <c r="J20" s="30" t="s">
        <v>455</v>
      </c>
      <c r="K20" s="27" t="s">
        <v>8</v>
      </c>
      <c r="L20" s="27">
        <v>43665</v>
      </c>
      <c r="M20" s="27">
        <v>44091</v>
      </c>
      <c r="N20" s="32" t="s">
        <v>457</v>
      </c>
      <c r="O20" s="57">
        <f>2</f>
        <v>2</v>
      </c>
      <c r="P20" s="49" t="s">
        <v>469</v>
      </c>
      <c r="Q20" s="18" t="s">
        <v>470</v>
      </c>
      <c r="R20" s="59"/>
    </row>
    <row r="21" spans="2:18" ht="45" x14ac:dyDescent="0.25">
      <c r="B21" s="33"/>
      <c r="C21" s="25" t="s">
        <v>402</v>
      </c>
      <c r="D21" s="25" t="s">
        <v>399</v>
      </c>
      <c r="E21" s="25"/>
      <c r="F21" s="20" t="s">
        <v>432</v>
      </c>
      <c r="G21" s="28" t="s">
        <v>433</v>
      </c>
      <c r="H21" s="30"/>
      <c r="I21" s="32"/>
      <c r="J21" s="26" t="s">
        <v>454</v>
      </c>
      <c r="K21" s="27" t="s">
        <v>8</v>
      </c>
      <c r="L21" s="27">
        <v>43389</v>
      </c>
      <c r="M21" s="27">
        <v>43754</v>
      </c>
      <c r="N21" s="32" t="s">
        <v>457</v>
      </c>
      <c r="O21" s="57">
        <f>12</f>
        <v>12</v>
      </c>
      <c r="P21" s="56" t="s">
        <v>471</v>
      </c>
      <c r="Q21" s="18" t="s">
        <v>468</v>
      </c>
      <c r="R21" s="59"/>
    </row>
    <row r="22" spans="2:18" ht="45" x14ac:dyDescent="0.25">
      <c r="B22" s="33"/>
      <c r="C22" s="25" t="s">
        <v>403</v>
      </c>
      <c r="D22" s="25" t="s">
        <v>404</v>
      </c>
      <c r="E22" s="34"/>
      <c r="F22" s="25" t="s">
        <v>434</v>
      </c>
      <c r="G22" s="60" t="s">
        <v>435</v>
      </c>
      <c r="H22" s="32"/>
      <c r="I22" s="32"/>
      <c r="J22" s="62" t="s">
        <v>454</v>
      </c>
      <c r="K22" s="27" t="s">
        <v>8</v>
      </c>
      <c r="L22" s="27">
        <v>43088</v>
      </c>
      <c r="M22" s="30">
        <v>43818</v>
      </c>
      <c r="N22" s="32" t="s">
        <v>457</v>
      </c>
      <c r="O22" s="57">
        <f>12+12</f>
        <v>24</v>
      </c>
      <c r="P22" s="56" t="s">
        <v>472</v>
      </c>
      <c r="Q22" s="18" t="s">
        <v>473</v>
      </c>
      <c r="R22" s="32"/>
    </row>
    <row r="23" spans="2:18" ht="45" x14ac:dyDescent="0.25">
      <c r="B23" s="33"/>
      <c r="C23" s="25" t="s">
        <v>405</v>
      </c>
      <c r="D23" s="25" t="s">
        <v>406</v>
      </c>
      <c r="E23" s="66"/>
      <c r="F23" s="25" t="s">
        <v>436</v>
      </c>
      <c r="G23" s="61" t="s">
        <v>437</v>
      </c>
      <c r="H23" s="64"/>
      <c r="I23" s="64"/>
      <c r="J23" s="62" t="s">
        <v>456</v>
      </c>
      <c r="K23" s="27" t="s">
        <v>8</v>
      </c>
      <c r="L23" s="27">
        <v>43644</v>
      </c>
      <c r="M23" s="27">
        <v>43826</v>
      </c>
      <c r="N23" s="32" t="s">
        <v>457</v>
      </c>
      <c r="O23" s="57">
        <f>7</f>
        <v>7</v>
      </c>
      <c r="P23" s="49" t="s">
        <v>474</v>
      </c>
      <c r="Q23" s="18" t="s">
        <v>475</v>
      </c>
      <c r="R23" s="69"/>
    </row>
    <row r="24" spans="2:18" ht="45" x14ac:dyDescent="0.25">
      <c r="B24" s="33"/>
      <c r="C24" s="25" t="s">
        <v>407</v>
      </c>
      <c r="D24" s="25" t="s">
        <v>408</v>
      </c>
      <c r="E24" s="66"/>
      <c r="F24" s="25" t="s">
        <v>438</v>
      </c>
      <c r="G24" s="60" t="s">
        <v>439</v>
      </c>
      <c r="H24" s="65"/>
      <c r="I24" s="65"/>
      <c r="J24" s="62" t="s">
        <v>454</v>
      </c>
      <c r="K24" s="27" t="s">
        <v>8</v>
      </c>
      <c r="L24" s="27">
        <v>42942</v>
      </c>
      <c r="M24" s="30">
        <v>43830</v>
      </c>
      <c r="N24" s="32" t="s">
        <v>457</v>
      </c>
      <c r="O24" s="57">
        <f>12+12+5</f>
        <v>29</v>
      </c>
      <c r="P24" s="49" t="s">
        <v>476</v>
      </c>
      <c r="Q24" s="18" t="s">
        <v>477</v>
      </c>
      <c r="R24" s="66"/>
    </row>
    <row r="25" spans="2:18" ht="45" x14ac:dyDescent="0.25">
      <c r="B25" s="22"/>
      <c r="C25" s="25" t="s">
        <v>409</v>
      </c>
      <c r="D25" s="29" t="s">
        <v>410</v>
      </c>
      <c r="E25" s="67"/>
      <c r="F25" s="25" t="s">
        <v>440</v>
      </c>
      <c r="G25" s="61" t="s">
        <v>441</v>
      </c>
      <c r="H25" s="66"/>
      <c r="I25" s="66"/>
      <c r="J25" s="62" t="s">
        <v>454</v>
      </c>
      <c r="K25" s="27" t="s">
        <v>8</v>
      </c>
      <c r="L25" s="27">
        <v>43655</v>
      </c>
      <c r="M25" s="27">
        <v>43830</v>
      </c>
      <c r="N25" s="32" t="s">
        <v>457</v>
      </c>
      <c r="O25" s="57">
        <v>5</v>
      </c>
      <c r="P25" s="49" t="s">
        <v>478</v>
      </c>
      <c r="Q25" s="18" t="s">
        <v>479</v>
      </c>
      <c r="R25" s="66"/>
    </row>
    <row r="26" spans="2:18" ht="45" x14ac:dyDescent="0.25">
      <c r="B26" s="22"/>
      <c r="C26" s="25" t="s">
        <v>411</v>
      </c>
      <c r="D26" s="54" t="s">
        <v>412</v>
      </c>
      <c r="E26" s="67"/>
      <c r="F26" s="28" t="s">
        <v>442</v>
      </c>
      <c r="G26" s="61" t="s">
        <v>443</v>
      </c>
      <c r="H26" s="66"/>
      <c r="I26" s="66"/>
      <c r="J26" s="63" t="s">
        <v>61</v>
      </c>
      <c r="K26" s="27" t="s">
        <v>8</v>
      </c>
      <c r="L26" s="27">
        <v>43663</v>
      </c>
      <c r="M26" s="27">
        <v>43830</v>
      </c>
      <c r="N26" s="32" t="s">
        <v>457</v>
      </c>
      <c r="O26" s="57">
        <v>5</v>
      </c>
      <c r="P26" s="49" t="s">
        <v>480</v>
      </c>
      <c r="Q26" s="18" t="s">
        <v>481</v>
      </c>
      <c r="R26" s="66"/>
    </row>
    <row r="27" spans="2:18" ht="45" x14ac:dyDescent="0.25">
      <c r="B27" s="22"/>
      <c r="C27" s="54" t="s">
        <v>411</v>
      </c>
      <c r="D27" s="54" t="s">
        <v>411</v>
      </c>
      <c r="E27" s="67"/>
      <c r="F27" s="28" t="s">
        <v>444</v>
      </c>
      <c r="G27" s="56" t="s">
        <v>445</v>
      </c>
      <c r="H27" s="66"/>
      <c r="I27" s="66"/>
      <c r="J27" s="63" t="s">
        <v>61</v>
      </c>
      <c r="K27" s="27" t="s">
        <v>8</v>
      </c>
      <c r="L27" s="27">
        <v>43663</v>
      </c>
      <c r="M27" s="27">
        <v>43830</v>
      </c>
      <c r="N27" s="32" t="s">
        <v>457</v>
      </c>
      <c r="O27" s="58">
        <v>5</v>
      </c>
      <c r="P27" s="49" t="s">
        <v>482</v>
      </c>
      <c r="Q27" s="18" t="s">
        <v>481</v>
      </c>
      <c r="R27" s="66"/>
    </row>
    <row r="28" spans="2:18" ht="45" x14ac:dyDescent="0.25">
      <c r="B28" s="22"/>
      <c r="C28" s="25" t="s">
        <v>413</v>
      </c>
      <c r="D28" s="29" t="s">
        <v>414</v>
      </c>
      <c r="E28" s="67"/>
      <c r="F28" s="25" t="s">
        <v>446</v>
      </c>
      <c r="G28" s="61" t="s">
        <v>447</v>
      </c>
      <c r="H28" s="66"/>
      <c r="I28" s="66"/>
      <c r="J28" s="62" t="s">
        <v>456</v>
      </c>
      <c r="K28" s="27" t="s">
        <v>8</v>
      </c>
      <c r="L28" s="27">
        <v>43474</v>
      </c>
      <c r="M28" s="27">
        <v>43839</v>
      </c>
      <c r="N28" s="32" t="s">
        <v>457</v>
      </c>
      <c r="O28" s="57">
        <v>12</v>
      </c>
      <c r="P28" s="49" t="s">
        <v>483</v>
      </c>
      <c r="Q28" s="18" t="s">
        <v>484</v>
      </c>
      <c r="R28" s="66"/>
    </row>
    <row r="29" spans="2:18" ht="45" x14ac:dyDescent="0.25">
      <c r="B29" s="22"/>
      <c r="C29" s="54" t="s">
        <v>415</v>
      </c>
      <c r="D29" s="54" t="s">
        <v>416</v>
      </c>
      <c r="E29" s="67"/>
      <c r="F29" s="28" t="s">
        <v>448</v>
      </c>
      <c r="G29" s="49" t="s">
        <v>449</v>
      </c>
      <c r="H29" s="66"/>
      <c r="I29" s="66"/>
      <c r="J29" s="62" t="s">
        <v>454</v>
      </c>
      <c r="K29" s="27" t="s">
        <v>8</v>
      </c>
      <c r="L29" s="27">
        <v>43739</v>
      </c>
      <c r="M29" s="27">
        <v>43862</v>
      </c>
      <c r="N29" s="32" t="s">
        <v>457</v>
      </c>
      <c r="O29" s="57">
        <f>4</f>
        <v>4</v>
      </c>
      <c r="P29" s="52" t="s">
        <v>485</v>
      </c>
      <c r="Q29" s="18" t="s">
        <v>486</v>
      </c>
      <c r="R29" s="66"/>
    </row>
    <row r="30" spans="2:18" ht="60" x14ac:dyDescent="0.25">
      <c r="B30" s="22"/>
      <c r="C30" s="25" t="s">
        <v>417</v>
      </c>
      <c r="D30" s="29" t="s">
        <v>418</v>
      </c>
      <c r="E30" s="67"/>
      <c r="F30" s="28" t="s">
        <v>450</v>
      </c>
      <c r="G30" s="61" t="s">
        <v>451</v>
      </c>
      <c r="H30" s="66"/>
      <c r="I30" s="66"/>
      <c r="J30" s="62" t="s">
        <v>454</v>
      </c>
      <c r="K30" s="27" t="s">
        <v>8</v>
      </c>
      <c r="L30" s="27">
        <v>43741</v>
      </c>
      <c r="M30" s="27">
        <v>43923</v>
      </c>
      <c r="N30" s="32" t="s">
        <v>457</v>
      </c>
      <c r="O30" s="57">
        <f>6</f>
        <v>6</v>
      </c>
      <c r="P30" s="49" t="s">
        <v>487</v>
      </c>
      <c r="Q30" s="18" t="s">
        <v>488</v>
      </c>
      <c r="R30" s="66"/>
    </row>
    <row r="31" spans="2:18" ht="45" x14ac:dyDescent="0.25">
      <c r="B31" s="22"/>
      <c r="C31" s="54" t="s">
        <v>419</v>
      </c>
      <c r="D31" s="54" t="s">
        <v>420</v>
      </c>
      <c r="E31" s="67"/>
      <c r="F31" s="28" t="s">
        <v>452</v>
      </c>
      <c r="G31" s="49" t="s">
        <v>453</v>
      </c>
      <c r="H31" s="66"/>
      <c r="I31" s="66"/>
      <c r="J31" s="62" t="s">
        <v>454</v>
      </c>
      <c r="K31" s="27" t="s">
        <v>8</v>
      </c>
      <c r="L31" s="27">
        <v>43200</v>
      </c>
      <c r="M31" s="27">
        <v>43931</v>
      </c>
      <c r="N31" s="32" t="s">
        <v>457</v>
      </c>
      <c r="O31" s="57">
        <f>12+12</f>
        <v>24</v>
      </c>
      <c r="P31" s="49" t="s">
        <v>489</v>
      </c>
      <c r="Q31" s="18" t="s">
        <v>490</v>
      </c>
      <c r="R31" s="66"/>
    </row>
    <row r="32" spans="2:18" ht="60" x14ac:dyDescent="0.25">
      <c r="B32" s="22"/>
      <c r="C32" s="25" t="s">
        <v>492</v>
      </c>
      <c r="D32" s="25" t="s">
        <v>493</v>
      </c>
      <c r="E32" s="67"/>
      <c r="F32" s="20" t="s">
        <v>52</v>
      </c>
      <c r="G32" s="28" t="s">
        <v>494</v>
      </c>
      <c r="H32" s="66"/>
      <c r="I32" s="66"/>
      <c r="J32" s="62" t="s">
        <v>454</v>
      </c>
      <c r="K32" s="30" t="s">
        <v>495</v>
      </c>
      <c r="L32" s="27">
        <v>43052</v>
      </c>
      <c r="M32" s="27">
        <v>44148</v>
      </c>
      <c r="N32" s="22" t="s">
        <v>457</v>
      </c>
      <c r="O32" s="68">
        <f>12+12+12</f>
        <v>36</v>
      </c>
      <c r="P32" s="49" t="s">
        <v>362</v>
      </c>
      <c r="Q32" s="18" t="s">
        <v>496</v>
      </c>
      <c r="R32" s="70" t="s">
        <v>497</v>
      </c>
    </row>
    <row r="33" spans="2:18" ht="135" x14ac:dyDescent="0.25">
      <c r="B33" s="22"/>
      <c r="C33" s="25" t="s">
        <v>113</v>
      </c>
      <c r="D33" s="25" t="s">
        <v>114</v>
      </c>
      <c r="E33" s="25"/>
      <c r="F33" s="20" t="s">
        <v>115</v>
      </c>
      <c r="G33" s="28" t="s">
        <v>246</v>
      </c>
      <c r="H33" s="82">
        <v>6225</v>
      </c>
      <c r="I33" s="82"/>
      <c r="J33" s="30" t="s">
        <v>61</v>
      </c>
      <c r="K33" s="27" t="s">
        <v>8</v>
      </c>
      <c r="L33" s="27">
        <v>43563</v>
      </c>
      <c r="M33" s="27">
        <v>44020</v>
      </c>
      <c r="N33" s="32" t="s">
        <v>457</v>
      </c>
      <c r="O33" s="45">
        <f>15</f>
        <v>15</v>
      </c>
      <c r="P33" s="49" t="s">
        <v>348</v>
      </c>
      <c r="Q33" s="49" t="s">
        <v>498</v>
      </c>
      <c r="R33" s="24" t="s">
        <v>568</v>
      </c>
    </row>
    <row r="34" spans="2:18" ht="90" x14ac:dyDescent="0.25">
      <c r="B34" s="22"/>
      <c r="C34" s="25" t="s">
        <v>96</v>
      </c>
      <c r="D34" s="29" t="s">
        <v>97</v>
      </c>
      <c r="E34" s="29"/>
      <c r="F34" s="25" t="s">
        <v>98</v>
      </c>
      <c r="G34" s="28" t="s">
        <v>99</v>
      </c>
      <c r="H34" s="82">
        <v>6987.24</v>
      </c>
      <c r="I34" s="82"/>
      <c r="J34" s="30" t="s">
        <v>8</v>
      </c>
      <c r="K34" s="27" t="s">
        <v>8</v>
      </c>
      <c r="L34" s="27">
        <v>42195</v>
      </c>
      <c r="M34" s="27">
        <v>44022</v>
      </c>
      <c r="N34" s="32" t="s">
        <v>457</v>
      </c>
      <c r="O34" s="45">
        <f>12+12+12+12+3+3+4+2</f>
        <v>60</v>
      </c>
      <c r="P34" s="49" t="s">
        <v>347</v>
      </c>
      <c r="Q34" s="49" t="s">
        <v>500</v>
      </c>
      <c r="R34" s="24" t="s">
        <v>382</v>
      </c>
    </row>
    <row r="35" spans="2:18" ht="135" x14ac:dyDescent="0.25">
      <c r="B35" s="22"/>
      <c r="C35" s="25" t="s">
        <v>68</v>
      </c>
      <c r="D35" s="29" t="s">
        <v>69</v>
      </c>
      <c r="E35" s="29"/>
      <c r="F35" s="25" t="s">
        <v>70</v>
      </c>
      <c r="G35" s="28" t="s">
        <v>257</v>
      </c>
      <c r="H35" s="82">
        <v>4200</v>
      </c>
      <c r="I35" s="82"/>
      <c r="J35" s="30" t="s">
        <v>61</v>
      </c>
      <c r="K35" s="27" t="s">
        <v>8</v>
      </c>
      <c r="L35" s="27">
        <v>43291</v>
      </c>
      <c r="M35" s="27">
        <v>44022</v>
      </c>
      <c r="N35" s="32" t="s">
        <v>457</v>
      </c>
      <c r="O35" s="45">
        <f>12+12</f>
        <v>24</v>
      </c>
      <c r="P35" s="49" t="s">
        <v>349</v>
      </c>
      <c r="Q35" s="49" t="s">
        <v>515</v>
      </c>
      <c r="R35" s="24" t="s">
        <v>383</v>
      </c>
    </row>
    <row r="36" spans="2:18" ht="135" x14ac:dyDescent="0.25">
      <c r="B36" s="22"/>
      <c r="C36" s="25" t="s">
        <v>110</v>
      </c>
      <c r="D36" s="25" t="s">
        <v>111</v>
      </c>
      <c r="E36" s="25"/>
      <c r="F36" s="55" t="s">
        <v>44</v>
      </c>
      <c r="G36" s="28" t="s">
        <v>112</v>
      </c>
      <c r="H36" s="82">
        <v>5150</v>
      </c>
      <c r="I36" s="82"/>
      <c r="J36" s="30" t="s">
        <v>61</v>
      </c>
      <c r="K36" s="27" t="s">
        <v>8</v>
      </c>
      <c r="L36" s="27">
        <v>43663</v>
      </c>
      <c r="M36" s="27">
        <v>44028</v>
      </c>
      <c r="N36" s="32" t="s">
        <v>457</v>
      </c>
      <c r="O36" s="45">
        <f>12</f>
        <v>12</v>
      </c>
      <c r="P36" s="90" t="s">
        <v>350</v>
      </c>
      <c r="Q36" s="49" t="s">
        <v>514</v>
      </c>
      <c r="R36" s="24" t="s">
        <v>569</v>
      </c>
    </row>
    <row r="37" spans="2:18" ht="30" x14ac:dyDescent="0.25">
      <c r="B37" s="22"/>
      <c r="C37" s="18" t="s">
        <v>78</v>
      </c>
      <c r="D37" s="18" t="s">
        <v>26</v>
      </c>
      <c r="E37" s="18"/>
      <c r="F37" s="18" t="s">
        <v>79</v>
      </c>
      <c r="G37" s="18" t="s">
        <v>80</v>
      </c>
      <c r="H37" s="82">
        <v>4200</v>
      </c>
      <c r="I37" s="82"/>
      <c r="J37" s="54" t="s">
        <v>8</v>
      </c>
      <c r="K37" s="54" t="s">
        <v>8</v>
      </c>
      <c r="L37" s="76">
        <v>43164</v>
      </c>
      <c r="M37" s="76">
        <v>44079</v>
      </c>
      <c r="N37" s="32" t="s">
        <v>457</v>
      </c>
      <c r="O37" s="46">
        <f>12+12+6</f>
        <v>30</v>
      </c>
      <c r="P37" s="18" t="s">
        <v>347</v>
      </c>
      <c r="Q37" s="18" t="s">
        <v>521</v>
      </c>
      <c r="R37" s="24" t="s">
        <v>329</v>
      </c>
    </row>
    <row r="38" spans="2:18" ht="30" x14ac:dyDescent="0.25">
      <c r="B38" s="22"/>
      <c r="C38" s="25" t="s">
        <v>90</v>
      </c>
      <c r="D38" s="29" t="s">
        <v>91</v>
      </c>
      <c r="E38" s="29"/>
      <c r="F38" s="25" t="s">
        <v>92</v>
      </c>
      <c r="G38" s="28" t="s">
        <v>93</v>
      </c>
      <c r="H38" s="82">
        <v>14400</v>
      </c>
      <c r="I38" s="82"/>
      <c r="J38" s="30" t="s">
        <v>8</v>
      </c>
      <c r="K38" s="27" t="s">
        <v>8</v>
      </c>
      <c r="L38" s="27">
        <v>43042</v>
      </c>
      <c r="M38" s="27">
        <v>44138</v>
      </c>
      <c r="N38" s="32" t="s">
        <v>457</v>
      </c>
      <c r="O38" s="46">
        <f>12+12+12</f>
        <v>36</v>
      </c>
      <c r="P38" s="49" t="s">
        <v>347</v>
      </c>
      <c r="Q38" s="50"/>
      <c r="R38" s="24" t="s">
        <v>330</v>
      </c>
    </row>
    <row r="39" spans="2:18" ht="45" x14ac:dyDescent="0.25">
      <c r="B39" s="33"/>
      <c r="C39" s="54" t="s">
        <v>100</v>
      </c>
      <c r="D39" s="54" t="s">
        <v>101</v>
      </c>
      <c r="E39" s="54"/>
      <c r="F39" s="25" t="s">
        <v>102</v>
      </c>
      <c r="G39" s="18" t="s">
        <v>234</v>
      </c>
      <c r="H39" s="82">
        <v>17321.04</v>
      </c>
      <c r="I39" s="82"/>
      <c r="J39" s="30" t="s">
        <v>8</v>
      </c>
      <c r="K39" s="27" t="s">
        <v>8</v>
      </c>
      <c r="L39" s="27">
        <v>42217</v>
      </c>
      <c r="M39" s="27">
        <v>44045</v>
      </c>
      <c r="N39" s="32" t="s">
        <v>189</v>
      </c>
      <c r="O39" s="45">
        <f>12+12+12+12+12</f>
        <v>60</v>
      </c>
      <c r="P39" s="86" t="s">
        <v>347</v>
      </c>
      <c r="Q39" s="77" t="s">
        <v>577</v>
      </c>
      <c r="R39" s="28" t="s">
        <v>570</v>
      </c>
    </row>
    <row r="40" spans="2:18" ht="120" x14ac:dyDescent="0.25">
      <c r="B40" s="33"/>
      <c r="C40" s="25" t="s">
        <v>107</v>
      </c>
      <c r="D40" s="25" t="s">
        <v>108</v>
      </c>
      <c r="E40" s="25"/>
      <c r="F40" s="28" t="s">
        <v>547</v>
      </c>
      <c r="G40" s="28" t="s">
        <v>545</v>
      </c>
      <c r="H40" s="82">
        <v>18300</v>
      </c>
      <c r="I40" s="82"/>
      <c r="J40" s="30" t="s">
        <v>61</v>
      </c>
      <c r="K40" s="27" t="s">
        <v>8</v>
      </c>
      <c r="L40" s="27">
        <v>43588</v>
      </c>
      <c r="M40" s="27">
        <v>44046</v>
      </c>
      <c r="N40" s="32" t="s">
        <v>163</v>
      </c>
      <c r="O40" s="45">
        <f>15</f>
        <v>15</v>
      </c>
      <c r="P40" s="85" t="s">
        <v>491</v>
      </c>
      <c r="Q40" s="49" t="s">
        <v>543</v>
      </c>
      <c r="R40" s="24" t="s">
        <v>576</v>
      </c>
    </row>
    <row r="41" spans="2:18" ht="150" x14ac:dyDescent="0.25">
      <c r="B41" s="33"/>
      <c r="C41" s="25" t="s">
        <v>546</v>
      </c>
      <c r="D41" s="25" t="s">
        <v>108</v>
      </c>
      <c r="E41" s="25"/>
      <c r="F41" s="28" t="s">
        <v>542</v>
      </c>
      <c r="G41" s="28" t="s">
        <v>544</v>
      </c>
      <c r="H41" s="82">
        <v>44012</v>
      </c>
      <c r="I41" s="82">
        <v>1224</v>
      </c>
      <c r="J41" s="30" t="s">
        <v>61</v>
      </c>
      <c r="K41" s="27" t="s">
        <v>8</v>
      </c>
      <c r="L41" s="27">
        <v>43588</v>
      </c>
      <c r="M41" s="75">
        <v>44046</v>
      </c>
      <c r="N41" s="32" t="s">
        <v>163</v>
      </c>
      <c r="O41" s="45">
        <f>15</f>
        <v>15</v>
      </c>
      <c r="P41" s="85" t="s">
        <v>491</v>
      </c>
      <c r="Q41" s="49" t="s">
        <v>543</v>
      </c>
      <c r="R41" s="24" t="s">
        <v>576</v>
      </c>
    </row>
    <row r="42" spans="2:18" ht="150" x14ac:dyDescent="0.25">
      <c r="B42" s="33"/>
      <c r="C42" s="25" t="s">
        <v>119</v>
      </c>
      <c r="D42" s="29" t="s">
        <v>120</v>
      </c>
      <c r="E42" s="29"/>
      <c r="F42" s="28" t="s">
        <v>121</v>
      </c>
      <c r="G42" s="28" t="s">
        <v>259</v>
      </c>
      <c r="H42" s="82">
        <v>2787.78</v>
      </c>
      <c r="I42" s="82"/>
      <c r="J42" s="30" t="s">
        <v>61</v>
      </c>
      <c r="K42" s="27" t="s">
        <v>8</v>
      </c>
      <c r="L42" s="27">
        <v>43683</v>
      </c>
      <c r="M42" s="27">
        <v>44048</v>
      </c>
      <c r="N42" s="32" t="s">
        <v>163</v>
      </c>
      <c r="O42" s="45">
        <f>12</f>
        <v>12</v>
      </c>
      <c r="P42" s="85" t="s">
        <v>352</v>
      </c>
      <c r="Q42" s="49" t="s">
        <v>513</v>
      </c>
      <c r="R42" s="24" t="s">
        <v>384</v>
      </c>
    </row>
    <row r="43" spans="2:18" ht="135" x14ac:dyDescent="0.25">
      <c r="B43" s="33"/>
      <c r="C43" s="25" t="s">
        <v>302</v>
      </c>
      <c r="D43" s="25" t="s">
        <v>270</v>
      </c>
      <c r="E43" s="25"/>
      <c r="F43" s="25" t="s">
        <v>13</v>
      </c>
      <c r="G43" s="25" t="s">
        <v>14</v>
      </c>
      <c r="H43" s="82">
        <v>5793.48</v>
      </c>
      <c r="I43" s="82"/>
      <c r="J43" s="30" t="s">
        <v>61</v>
      </c>
      <c r="K43" s="27" t="s">
        <v>8</v>
      </c>
      <c r="L43" s="27">
        <v>42228</v>
      </c>
      <c r="M43" s="27">
        <v>44058</v>
      </c>
      <c r="N43" s="46" t="s">
        <v>344</v>
      </c>
      <c r="O43" s="45">
        <f>12+12+12+12+12</f>
        <v>60</v>
      </c>
      <c r="P43" s="85" t="s">
        <v>353</v>
      </c>
      <c r="Q43" s="49" t="s">
        <v>503</v>
      </c>
      <c r="R43" s="24" t="s">
        <v>385</v>
      </c>
    </row>
    <row r="44" spans="2:18" ht="135" x14ac:dyDescent="0.25">
      <c r="B44" s="33"/>
      <c r="C44" s="25" t="s">
        <v>123</v>
      </c>
      <c r="D44" s="29" t="s">
        <v>122</v>
      </c>
      <c r="E44" s="29"/>
      <c r="F44" s="28" t="s">
        <v>124</v>
      </c>
      <c r="G44" s="28" t="s">
        <v>125</v>
      </c>
      <c r="H44" s="82">
        <v>3800</v>
      </c>
      <c r="I44" s="82"/>
      <c r="J44" s="30" t="s">
        <v>61</v>
      </c>
      <c r="K44" s="27" t="s">
        <v>8</v>
      </c>
      <c r="L44" s="27">
        <v>43693</v>
      </c>
      <c r="M44" s="27">
        <v>44058</v>
      </c>
      <c r="N44" s="32" t="s">
        <v>163</v>
      </c>
      <c r="O44" s="45">
        <f>12</f>
        <v>12</v>
      </c>
      <c r="P44" s="85" t="s">
        <v>354</v>
      </c>
      <c r="Q44" s="49" t="s">
        <v>512</v>
      </c>
      <c r="R44" s="24" t="s">
        <v>536</v>
      </c>
    </row>
    <row r="45" spans="2:18" ht="60" x14ac:dyDescent="0.25">
      <c r="B45" s="33"/>
      <c r="C45" s="25" t="s">
        <v>306</v>
      </c>
      <c r="D45" s="25" t="s">
        <v>266</v>
      </c>
      <c r="E45" s="25"/>
      <c r="F45" s="20" t="s">
        <v>30</v>
      </c>
      <c r="G45" s="28" t="s">
        <v>31</v>
      </c>
      <c r="H45" s="82">
        <v>80643</v>
      </c>
      <c r="I45" s="82"/>
      <c r="J45" s="30" t="s">
        <v>61</v>
      </c>
      <c r="K45" s="27" t="s">
        <v>8</v>
      </c>
      <c r="L45" s="27">
        <v>42889</v>
      </c>
      <c r="M45" s="27">
        <v>44351</v>
      </c>
      <c r="N45" s="24" t="s">
        <v>343</v>
      </c>
      <c r="O45" s="45">
        <f>12+12+12+12+12</f>
        <v>60</v>
      </c>
      <c r="P45" s="84" t="s">
        <v>375</v>
      </c>
      <c r="Q45" s="49" t="s">
        <v>500</v>
      </c>
      <c r="R45" s="32"/>
    </row>
    <row r="46" spans="2:18" ht="135" x14ac:dyDescent="0.25">
      <c r="B46" s="25"/>
      <c r="C46" s="25" t="s">
        <v>152</v>
      </c>
      <c r="D46" s="29" t="s">
        <v>153</v>
      </c>
      <c r="E46" s="29"/>
      <c r="F46" s="25" t="s">
        <v>154</v>
      </c>
      <c r="G46" s="28" t="s">
        <v>260</v>
      </c>
      <c r="H46" s="82">
        <v>508.56</v>
      </c>
      <c r="I46" s="82"/>
      <c r="J46" s="30" t="s">
        <v>61</v>
      </c>
      <c r="K46" s="27" t="s">
        <v>8</v>
      </c>
      <c r="L46" s="27">
        <v>43718</v>
      </c>
      <c r="M46" s="27">
        <v>44084</v>
      </c>
      <c r="N46" s="32" t="s">
        <v>163</v>
      </c>
      <c r="O46" s="45">
        <v>12</v>
      </c>
      <c r="P46" s="85" t="s">
        <v>355</v>
      </c>
      <c r="Q46" s="49" t="s">
        <v>511</v>
      </c>
      <c r="R46" s="24" t="s">
        <v>387</v>
      </c>
    </row>
    <row r="47" spans="2:18" ht="135" x14ac:dyDescent="0.25">
      <c r="B47" s="25"/>
      <c r="C47" s="25" t="s">
        <v>131</v>
      </c>
      <c r="D47" s="29" t="s">
        <v>132</v>
      </c>
      <c r="E47" s="29"/>
      <c r="F47" s="25" t="s">
        <v>133</v>
      </c>
      <c r="G47" s="28" t="s">
        <v>252</v>
      </c>
      <c r="H47" s="82">
        <v>16613</v>
      </c>
      <c r="I47" s="82"/>
      <c r="J47" s="30" t="s">
        <v>61</v>
      </c>
      <c r="K47" s="27" t="s">
        <v>8</v>
      </c>
      <c r="L47" s="27">
        <v>43720</v>
      </c>
      <c r="M47" s="27">
        <v>44086</v>
      </c>
      <c r="N47" s="32" t="s">
        <v>163</v>
      </c>
      <c r="O47" s="45">
        <v>12</v>
      </c>
      <c r="P47" s="84" t="s">
        <v>356</v>
      </c>
      <c r="Q47" s="18" t="s">
        <v>510</v>
      </c>
      <c r="R47" s="24" t="s">
        <v>386</v>
      </c>
    </row>
    <row r="48" spans="2:18" ht="120" x14ac:dyDescent="0.25">
      <c r="B48" s="33"/>
      <c r="C48" s="25" t="s">
        <v>137</v>
      </c>
      <c r="D48" s="25" t="s">
        <v>138</v>
      </c>
      <c r="E48" s="25"/>
      <c r="F48" s="25" t="s">
        <v>139</v>
      </c>
      <c r="G48" s="28" t="s">
        <v>140</v>
      </c>
      <c r="H48" s="82">
        <v>263699.61</v>
      </c>
      <c r="I48" s="82"/>
      <c r="J48" s="30" t="s">
        <v>61</v>
      </c>
      <c r="K48" s="27" t="s">
        <v>8</v>
      </c>
      <c r="L48" s="27">
        <v>43728</v>
      </c>
      <c r="M48" s="27">
        <v>44094</v>
      </c>
      <c r="N48" s="32" t="s">
        <v>163</v>
      </c>
      <c r="O48" s="45">
        <f>12</f>
        <v>12</v>
      </c>
      <c r="P48" s="84" t="s">
        <v>358</v>
      </c>
      <c r="Q48" s="89" t="s">
        <v>509</v>
      </c>
      <c r="R48" s="24" t="s">
        <v>391</v>
      </c>
    </row>
    <row r="49" spans="1:18" ht="120" x14ac:dyDescent="0.25">
      <c r="B49" s="33"/>
      <c r="C49" s="25" t="s">
        <v>137</v>
      </c>
      <c r="D49" s="25" t="s">
        <v>138</v>
      </c>
      <c r="E49" s="25"/>
      <c r="F49" s="25" t="s">
        <v>139</v>
      </c>
      <c r="G49" s="28" t="s">
        <v>141</v>
      </c>
      <c r="H49" s="82">
        <v>30800</v>
      </c>
      <c r="I49" s="82"/>
      <c r="J49" s="30" t="s">
        <v>61</v>
      </c>
      <c r="K49" s="27" t="s">
        <v>8</v>
      </c>
      <c r="L49" s="27">
        <v>43728</v>
      </c>
      <c r="M49" s="27">
        <v>44094</v>
      </c>
      <c r="N49" s="32" t="s">
        <v>163</v>
      </c>
      <c r="O49" s="45">
        <f>12</f>
        <v>12</v>
      </c>
      <c r="P49" s="85" t="s">
        <v>358</v>
      </c>
      <c r="Q49" s="72" t="s">
        <v>509</v>
      </c>
      <c r="R49" s="24" t="s">
        <v>392</v>
      </c>
    </row>
    <row r="50" spans="1:18" ht="120" x14ac:dyDescent="0.25">
      <c r="B50" s="33"/>
      <c r="C50" s="25" t="s">
        <v>145</v>
      </c>
      <c r="D50" s="25" t="s">
        <v>138</v>
      </c>
      <c r="E50" s="25"/>
      <c r="F50" s="25" t="s">
        <v>146</v>
      </c>
      <c r="G50" s="28" t="s">
        <v>147</v>
      </c>
      <c r="H50" s="82">
        <v>5190</v>
      </c>
      <c r="I50" s="82"/>
      <c r="J50" s="30" t="s">
        <v>61</v>
      </c>
      <c r="K50" s="27" t="s">
        <v>8</v>
      </c>
      <c r="L50" s="27">
        <v>43731</v>
      </c>
      <c r="M50" s="27">
        <v>44097</v>
      </c>
      <c r="N50" s="32" t="s">
        <v>163</v>
      </c>
      <c r="O50" s="45">
        <f>12</f>
        <v>12</v>
      </c>
      <c r="P50" s="85" t="s">
        <v>360</v>
      </c>
      <c r="Q50" s="72" t="s">
        <v>509</v>
      </c>
      <c r="R50" s="24" t="s">
        <v>391</v>
      </c>
    </row>
    <row r="51" spans="1:18" ht="120" x14ac:dyDescent="0.25">
      <c r="B51" s="33"/>
      <c r="C51" s="25" t="s">
        <v>148</v>
      </c>
      <c r="D51" s="29" t="s">
        <v>138</v>
      </c>
      <c r="E51" s="29"/>
      <c r="F51" s="25" t="s">
        <v>149</v>
      </c>
      <c r="G51" s="28" t="s">
        <v>150</v>
      </c>
      <c r="H51" s="82">
        <v>145880</v>
      </c>
      <c r="I51" s="82"/>
      <c r="J51" s="30" t="s">
        <v>61</v>
      </c>
      <c r="K51" s="27" t="s">
        <v>8</v>
      </c>
      <c r="L51" s="27">
        <v>43731</v>
      </c>
      <c r="M51" s="27">
        <v>44097</v>
      </c>
      <c r="N51" s="32" t="s">
        <v>163</v>
      </c>
      <c r="O51" s="45">
        <f>12</f>
        <v>12</v>
      </c>
      <c r="P51" s="84" t="s">
        <v>359</v>
      </c>
      <c r="Q51" s="89" t="s">
        <v>509</v>
      </c>
      <c r="R51" s="24" t="s">
        <v>390</v>
      </c>
    </row>
    <row r="52" spans="1:18" ht="120" x14ac:dyDescent="0.25">
      <c r="B52" s="33"/>
      <c r="C52" s="25" t="s">
        <v>148</v>
      </c>
      <c r="D52" s="29" t="s">
        <v>138</v>
      </c>
      <c r="E52" s="29"/>
      <c r="F52" s="25" t="s">
        <v>149</v>
      </c>
      <c r="G52" s="61" t="s">
        <v>151</v>
      </c>
      <c r="H52" s="82">
        <v>58000</v>
      </c>
      <c r="I52" s="82"/>
      <c r="J52" s="63" t="s">
        <v>61</v>
      </c>
      <c r="K52" s="27" t="s">
        <v>8</v>
      </c>
      <c r="L52" s="27">
        <v>43731</v>
      </c>
      <c r="M52" s="27">
        <v>44097</v>
      </c>
      <c r="N52" s="32" t="s">
        <v>163</v>
      </c>
      <c r="O52" s="74">
        <f>12</f>
        <v>12</v>
      </c>
      <c r="P52" s="85" t="s">
        <v>359</v>
      </c>
      <c r="Q52" s="89" t="s">
        <v>509</v>
      </c>
      <c r="R52" s="24" t="s">
        <v>389</v>
      </c>
    </row>
    <row r="53" spans="1:18" ht="120" x14ac:dyDescent="0.25">
      <c r="B53" s="33"/>
      <c r="C53" s="25" t="s">
        <v>142</v>
      </c>
      <c r="D53" s="29" t="s">
        <v>138</v>
      </c>
      <c r="E53" s="29"/>
      <c r="F53" s="25" t="s">
        <v>143</v>
      </c>
      <c r="G53" s="28" t="s">
        <v>144</v>
      </c>
      <c r="H53" s="82">
        <v>40699.97</v>
      </c>
      <c r="I53" s="82"/>
      <c r="J53" s="30" t="s">
        <v>61</v>
      </c>
      <c r="K53" s="27" t="s">
        <v>8</v>
      </c>
      <c r="L53" s="27">
        <v>43731</v>
      </c>
      <c r="M53" s="27">
        <v>44097</v>
      </c>
      <c r="N53" s="32" t="s">
        <v>163</v>
      </c>
      <c r="O53" s="45">
        <f>12</f>
        <v>12</v>
      </c>
      <c r="P53" s="84" t="s">
        <v>361</v>
      </c>
      <c r="Q53" s="89" t="s">
        <v>509</v>
      </c>
      <c r="R53" s="24" t="s">
        <v>389</v>
      </c>
    </row>
    <row r="54" spans="1:18" ht="45" x14ac:dyDescent="0.25">
      <c r="B54" s="33"/>
      <c r="C54" s="25" t="s">
        <v>116</v>
      </c>
      <c r="D54" s="29" t="s">
        <v>49</v>
      </c>
      <c r="E54" s="29"/>
      <c r="F54" s="25" t="s">
        <v>117</v>
      </c>
      <c r="G54" s="28" t="s">
        <v>253</v>
      </c>
      <c r="H54" s="82">
        <v>10000</v>
      </c>
      <c r="I54" s="82"/>
      <c r="J54" s="30" t="s">
        <v>61</v>
      </c>
      <c r="K54" s="27" t="s">
        <v>8</v>
      </c>
      <c r="L54" s="27">
        <v>43497</v>
      </c>
      <c r="M54" s="27">
        <v>44229</v>
      </c>
      <c r="N54" s="32" t="s">
        <v>167</v>
      </c>
      <c r="O54" s="45">
        <f>12+12</f>
        <v>24</v>
      </c>
      <c r="P54" s="85" t="s">
        <v>372</v>
      </c>
      <c r="Q54" s="49" t="s">
        <v>690</v>
      </c>
      <c r="R54" s="24" t="s">
        <v>689</v>
      </c>
    </row>
    <row r="55" spans="1:18" ht="90" x14ac:dyDescent="0.25">
      <c r="B55" s="33"/>
      <c r="C55" s="25" t="s">
        <v>155</v>
      </c>
      <c r="D55" s="29" t="s">
        <v>156</v>
      </c>
      <c r="E55" s="29"/>
      <c r="F55" s="25" t="s">
        <v>39</v>
      </c>
      <c r="G55" s="28" t="s">
        <v>237</v>
      </c>
      <c r="H55" s="82">
        <v>46660</v>
      </c>
      <c r="I55" s="82"/>
      <c r="J55" s="30" t="s">
        <v>61</v>
      </c>
      <c r="K55" s="27" t="s">
        <v>8</v>
      </c>
      <c r="L55" s="27">
        <v>43774</v>
      </c>
      <c r="M55" s="27">
        <v>44139</v>
      </c>
      <c r="N55" s="32" t="s">
        <v>163</v>
      </c>
      <c r="O55" s="45">
        <v>12</v>
      </c>
      <c r="P55" s="84" t="s">
        <v>554</v>
      </c>
      <c r="Q55" s="18" t="s">
        <v>508</v>
      </c>
      <c r="R55" s="24" t="s">
        <v>632</v>
      </c>
    </row>
    <row r="56" spans="1:18" ht="150" x14ac:dyDescent="0.25">
      <c r="B56" s="33"/>
      <c r="C56" s="25" t="s">
        <v>224</v>
      </c>
      <c r="D56" s="34" t="s">
        <v>225</v>
      </c>
      <c r="E56" s="34"/>
      <c r="F56" s="28" t="s">
        <v>226</v>
      </c>
      <c r="G56" s="28" t="s">
        <v>238</v>
      </c>
      <c r="H56" s="82">
        <v>9900</v>
      </c>
      <c r="I56" s="82"/>
      <c r="J56" s="30" t="s">
        <v>61</v>
      </c>
      <c r="K56" s="27" t="s">
        <v>8</v>
      </c>
      <c r="L56" s="27">
        <v>43955</v>
      </c>
      <c r="M56" s="39">
        <v>44139</v>
      </c>
      <c r="N56" s="24" t="s">
        <v>163</v>
      </c>
      <c r="O56" s="46">
        <f>6</f>
        <v>6</v>
      </c>
      <c r="P56" s="84" t="s">
        <v>572</v>
      </c>
      <c r="Q56" s="18" t="s">
        <v>501</v>
      </c>
      <c r="R56" s="24" t="s">
        <v>633</v>
      </c>
    </row>
    <row r="57" spans="1:18" ht="135" x14ac:dyDescent="0.25">
      <c r="B57" s="33"/>
      <c r="C57" s="25" t="s">
        <v>63</v>
      </c>
      <c r="D57" s="29" t="s">
        <v>64</v>
      </c>
      <c r="E57" s="29"/>
      <c r="F57" s="25" t="s">
        <v>65</v>
      </c>
      <c r="G57" s="28" t="s">
        <v>67</v>
      </c>
      <c r="H57" s="82">
        <v>80000</v>
      </c>
      <c r="I57" s="82">
        <v>20000</v>
      </c>
      <c r="J57" s="30" t="s">
        <v>61</v>
      </c>
      <c r="K57" s="27" t="s">
        <v>8</v>
      </c>
      <c r="L57" s="27">
        <v>43441</v>
      </c>
      <c r="M57" s="27">
        <v>44172</v>
      </c>
      <c r="N57" s="32" t="s">
        <v>173</v>
      </c>
      <c r="O57" s="45">
        <f>12+12</f>
        <v>24</v>
      </c>
      <c r="P57" s="88" t="s">
        <v>376</v>
      </c>
      <c r="Q57" s="49" t="s">
        <v>623</v>
      </c>
      <c r="R57" s="24" t="s">
        <v>636</v>
      </c>
    </row>
    <row r="58" spans="1:18" ht="90" x14ac:dyDescent="0.25">
      <c r="B58" s="33"/>
      <c r="C58" s="25" t="s">
        <v>539</v>
      </c>
      <c r="D58" s="29" t="s">
        <v>540</v>
      </c>
      <c r="E58" s="29"/>
      <c r="F58" s="28" t="s">
        <v>537</v>
      </c>
      <c r="G58" s="28" t="s">
        <v>538</v>
      </c>
      <c r="H58" s="82">
        <v>5499.2</v>
      </c>
      <c r="I58" s="82"/>
      <c r="J58" s="30" t="s">
        <v>61</v>
      </c>
      <c r="K58" s="27" t="s">
        <v>8</v>
      </c>
      <c r="L58" s="27">
        <v>43783</v>
      </c>
      <c r="M58" s="27">
        <v>44149</v>
      </c>
      <c r="N58" s="32" t="s">
        <v>163</v>
      </c>
      <c r="O58" s="45">
        <f>12</f>
        <v>12</v>
      </c>
      <c r="P58" s="84" t="s">
        <v>571</v>
      </c>
      <c r="Q58" s="49" t="s">
        <v>541</v>
      </c>
      <c r="R58" s="24" t="s">
        <v>635</v>
      </c>
    </row>
    <row r="59" spans="1:18" ht="90" x14ac:dyDescent="0.25">
      <c r="B59" s="33"/>
      <c r="C59" s="25" t="s">
        <v>588</v>
      </c>
      <c r="D59" s="25" t="s">
        <v>591</v>
      </c>
      <c r="E59" s="28" t="s">
        <v>590</v>
      </c>
      <c r="F59" s="28" t="s">
        <v>589</v>
      </c>
      <c r="G59" s="28" t="s">
        <v>646</v>
      </c>
      <c r="H59" s="32">
        <v>29957.13</v>
      </c>
      <c r="I59" s="32"/>
      <c r="J59" s="30" t="s">
        <v>61</v>
      </c>
      <c r="K59" s="31" t="s">
        <v>8</v>
      </c>
      <c r="L59" s="31">
        <v>44022</v>
      </c>
      <c r="M59" s="14">
        <v>44387</v>
      </c>
      <c r="N59" s="32" t="s">
        <v>163</v>
      </c>
      <c r="O59" s="45">
        <f>12</f>
        <v>12</v>
      </c>
      <c r="P59" s="85" t="s">
        <v>647</v>
      </c>
      <c r="Q59" s="49" t="s">
        <v>648</v>
      </c>
      <c r="R59" s="24" t="s">
        <v>740</v>
      </c>
    </row>
    <row r="60" spans="1:18" s="11" customFormat="1" ht="120" x14ac:dyDescent="0.25">
      <c r="A60" s="114"/>
      <c r="B60" s="25"/>
      <c r="C60" s="25" t="s">
        <v>550</v>
      </c>
      <c r="D60" s="46" t="s">
        <v>622</v>
      </c>
      <c r="E60" s="25"/>
      <c r="F60" s="28" t="s">
        <v>133</v>
      </c>
      <c r="G60" s="28" t="s">
        <v>549</v>
      </c>
      <c r="H60" s="82">
        <v>37000</v>
      </c>
      <c r="I60" s="82"/>
      <c r="J60" s="30" t="s">
        <v>61</v>
      </c>
      <c r="K60" s="27" t="s">
        <v>8</v>
      </c>
      <c r="L60" s="27">
        <v>43789</v>
      </c>
      <c r="M60" s="27">
        <v>44155</v>
      </c>
      <c r="N60" s="32" t="s">
        <v>163</v>
      </c>
      <c r="O60" s="45">
        <f>12</f>
        <v>12</v>
      </c>
      <c r="P60" s="24" t="s">
        <v>363</v>
      </c>
      <c r="Q60" s="18" t="s">
        <v>548</v>
      </c>
      <c r="R60" s="24" t="s">
        <v>741</v>
      </c>
    </row>
    <row r="61" spans="1:18" ht="165" x14ac:dyDescent="0.25">
      <c r="B61" s="25"/>
      <c r="C61" s="25" t="s">
        <v>377</v>
      </c>
      <c r="D61" s="29" t="s">
        <v>378</v>
      </c>
      <c r="E61" s="25"/>
      <c r="F61" s="28" t="s">
        <v>379</v>
      </c>
      <c r="G61" s="28" t="s">
        <v>380</v>
      </c>
      <c r="H61" s="82">
        <v>62899.99</v>
      </c>
      <c r="I61" s="82"/>
      <c r="J61" s="30" t="s">
        <v>61</v>
      </c>
      <c r="K61" s="27" t="s">
        <v>8</v>
      </c>
      <c r="L61" s="27">
        <v>43819</v>
      </c>
      <c r="M61" s="27">
        <v>44185</v>
      </c>
      <c r="N61" s="32" t="s">
        <v>163</v>
      </c>
      <c r="O61" s="45">
        <f>12</f>
        <v>12</v>
      </c>
      <c r="P61" s="49" t="s">
        <v>381</v>
      </c>
      <c r="Q61" s="49" t="s">
        <v>505</v>
      </c>
      <c r="R61" s="24" t="s">
        <v>756</v>
      </c>
    </row>
    <row r="62" spans="1:18" ht="165" x14ac:dyDescent="0.25">
      <c r="B62" s="25"/>
      <c r="C62" s="35" t="s">
        <v>293</v>
      </c>
      <c r="D62" s="21" t="s">
        <v>212</v>
      </c>
      <c r="E62" s="29"/>
      <c r="F62" s="35" t="s">
        <v>179</v>
      </c>
      <c r="G62" s="28" t="s">
        <v>326</v>
      </c>
      <c r="H62" s="83">
        <v>293000</v>
      </c>
      <c r="I62" s="82"/>
      <c r="J62" s="30" t="s">
        <v>61</v>
      </c>
      <c r="K62" s="30" t="s">
        <v>8</v>
      </c>
      <c r="L62" s="37">
        <v>43819</v>
      </c>
      <c r="M62" s="37">
        <v>44185</v>
      </c>
      <c r="N62" s="27" t="s">
        <v>163</v>
      </c>
      <c r="O62" s="44">
        <f>12</f>
        <v>12</v>
      </c>
      <c r="P62" s="49" t="s">
        <v>367</v>
      </c>
      <c r="Q62" s="49" t="s">
        <v>505</v>
      </c>
      <c r="R62" s="24" t="s">
        <v>757</v>
      </c>
    </row>
    <row r="63" spans="1:18" ht="165" x14ac:dyDescent="0.25">
      <c r="B63" s="25"/>
      <c r="C63" s="25" t="s">
        <v>293</v>
      </c>
      <c r="D63" s="29" t="s">
        <v>212</v>
      </c>
      <c r="E63" s="29"/>
      <c r="F63" s="25" t="s">
        <v>179</v>
      </c>
      <c r="G63" s="28" t="s">
        <v>324</v>
      </c>
      <c r="H63" s="83">
        <v>36250</v>
      </c>
      <c r="I63" s="82"/>
      <c r="J63" s="30" t="s">
        <v>61</v>
      </c>
      <c r="K63" s="30" t="s">
        <v>8</v>
      </c>
      <c r="L63" s="27">
        <v>43819</v>
      </c>
      <c r="M63" s="27">
        <v>44185</v>
      </c>
      <c r="N63" s="27" t="s">
        <v>163</v>
      </c>
      <c r="O63" s="44">
        <f>12</f>
        <v>12</v>
      </c>
      <c r="P63" s="49" t="s">
        <v>367</v>
      </c>
      <c r="Q63" s="49" t="s">
        <v>505</v>
      </c>
      <c r="R63" s="24" t="s">
        <v>756</v>
      </c>
    </row>
    <row r="64" spans="1:18" ht="165" x14ac:dyDescent="0.25">
      <c r="B64" s="25"/>
      <c r="C64" s="25" t="s">
        <v>293</v>
      </c>
      <c r="D64" s="29" t="s">
        <v>212</v>
      </c>
      <c r="E64" s="29"/>
      <c r="F64" s="25" t="s">
        <v>179</v>
      </c>
      <c r="G64" s="28" t="s">
        <v>325</v>
      </c>
      <c r="H64" s="83">
        <v>54800</v>
      </c>
      <c r="I64" s="82"/>
      <c r="J64" s="30" t="s">
        <v>61</v>
      </c>
      <c r="K64" s="30" t="s">
        <v>8</v>
      </c>
      <c r="L64" s="27">
        <v>43819</v>
      </c>
      <c r="M64" s="27">
        <v>44185</v>
      </c>
      <c r="N64" s="27" t="s">
        <v>163</v>
      </c>
      <c r="O64" s="44">
        <f>12</f>
        <v>12</v>
      </c>
      <c r="P64" s="49" t="s">
        <v>367</v>
      </c>
      <c r="Q64" s="49" t="s">
        <v>505</v>
      </c>
      <c r="R64" s="24" t="s">
        <v>756</v>
      </c>
    </row>
    <row r="65" spans="2:18" ht="45" x14ac:dyDescent="0.25">
      <c r="B65" s="33"/>
      <c r="C65" s="25" t="s">
        <v>300</v>
      </c>
      <c r="D65" s="29" t="s">
        <v>284</v>
      </c>
      <c r="E65" s="29" t="s">
        <v>765</v>
      </c>
      <c r="F65" s="25" t="s">
        <v>161</v>
      </c>
      <c r="G65" s="28" t="s">
        <v>162</v>
      </c>
      <c r="H65" s="82">
        <v>8000</v>
      </c>
      <c r="I65" s="82"/>
      <c r="J65" s="30" t="s">
        <v>61</v>
      </c>
      <c r="K65" s="26" t="s">
        <v>8</v>
      </c>
      <c r="L65" s="27">
        <v>43815</v>
      </c>
      <c r="M65" s="27">
        <v>44181</v>
      </c>
      <c r="N65" s="32" t="s">
        <v>163</v>
      </c>
      <c r="O65" s="45">
        <f>12</f>
        <v>12</v>
      </c>
      <c r="P65" s="49" t="s">
        <v>366</v>
      </c>
      <c r="Q65" s="49" t="s">
        <v>506</v>
      </c>
      <c r="R65" s="24" t="s">
        <v>768</v>
      </c>
    </row>
    <row r="66" spans="2:18" ht="45" x14ac:dyDescent="0.25">
      <c r="B66" s="33"/>
      <c r="C66" s="25" t="s">
        <v>305</v>
      </c>
      <c r="D66" s="29" t="s">
        <v>177</v>
      </c>
      <c r="E66" s="29" t="s">
        <v>765</v>
      </c>
      <c r="F66" s="28" t="s">
        <v>178</v>
      </c>
      <c r="G66" s="28" t="s">
        <v>250</v>
      </c>
      <c r="H66" s="82">
        <v>78000</v>
      </c>
      <c r="I66" s="82">
        <v>30668.3</v>
      </c>
      <c r="J66" s="30" t="s">
        <v>61</v>
      </c>
      <c r="K66" s="30" t="s">
        <v>8</v>
      </c>
      <c r="L66" s="27">
        <v>43809</v>
      </c>
      <c r="M66" s="27">
        <v>44175</v>
      </c>
      <c r="N66" s="24" t="s">
        <v>732</v>
      </c>
      <c r="O66" s="44">
        <f>12</f>
        <v>12</v>
      </c>
      <c r="P66" s="49" t="s">
        <v>365</v>
      </c>
      <c r="Q66" s="49" t="s">
        <v>721</v>
      </c>
      <c r="R66" s="24" t="s">
        <v>741</v>
      </c>
    </row>
    <row r="67" spans="2:18" ht="45" x14ac:dyDescent="0.25">
      <c r="B67" s="33"/>
      <c r="C67" s="25" t="s">
        <v>32</v>
      </c>
      <c r="D67" s="29" t="s">
        <v>33</v>
      </c>
      <c r="E67" s="29" t="s">
        <v>780</v>
      </c>
      <c r="F67" s="54" t="s">
        <v>34</v>
      </c>
      <c r="G67" s="28" t="s">
        <v>249</v>
      </c>
      <c r="H67" s="82">
        <v>9700</v>
      </c>
      <c r="I67" s="82"/>
      <c r="J67" s="30" t="s">
        <v>61</v>
      </c>
      <c r="K67" s="27" t="s">
        <v>8</v>
      </c>
      <c r="L67" s="27">
        <v>43280</v>
      </c>
      <c r="M67" s="27">
        <v>44195</v>
      </c>
      <c r="N67" s="32" t="s">
        <v>173</v>
      </c>
      <c r="O67" s="45">
        <f>12+12+6</f>
        <v>30</v>
      </c>
      <c r="P67" s="49" t="s">
        <v>346</v>
      </c>
      <c r="Q67" s="49" t="s">
        <v>533</v>
      </c>
      <c r="R67" s="24" t="s">
        <v>741</v>
      </c>
    </row>
    <row r="68" spans="2:18" ht="150" x14ac:dyDescent="0.25">
      <c r="B68" s="33"/>
      <c r="C68" s="25" t="s">
        <v>297</v>
      </c>
      <c r="D68" s="29" t="s">
        <v>287</v>
      </c>
      <c r="E68" s="119" t="s">
        <v>779</v>
      </c>
      <c r="F68" s="25" t="s">
        <v>165</v>
      </c>
      <c r="G68" s="28" t="s">
        <v>166</v>
      </c>
      <c r="H68" s="82">
        <v>148462.54999999999</v>
      </c>
      <c r="I68" s="82">
        <f>70319.55+3099.55</f>
        <v>73419.100000000006</v>
      </c>
      <c r="J68" s="30" t="s">
        <v>61</v>
      </c>
      <c r="K68" s="26" t="s">
        <v>8</v>
      </c>
      <c r="L68" s="27">
        <v>43861</v>
      </c>
      <c r="M68" s="27">
        <v>44196</v>
      </c>
      <c r="N68" s="24" t="s">
        <v>720</v>
      </c>
      <c r="O68" s="45">
        <f>9+2</f>
        <v>11</v>
      </c>
      <c r="P68" s="49" t="s">
        <v>357</v>
      </c>
      <c r="Q68" s="49" t="s">
        <v>721</v>
      </c>
      <c r="R68" s="24" t="s">
        <v>741</v>
      </c>
    </row>
    <row r="69" spans="2:18" ht="165" x14ac:dyDescent="0.25">
      <c r="B69" s="33"/>
      <c r="C69" s="25" t="s">
        <v>316</v>
      </c>
      <c r="D69" s="25" t="s">
        <v>272</v>
      </c>
      <c r="E69" s="25" t="s">
        <v>769</v>
      </c>
      <c r="F69" s="25" t="s">
        <v>15</v>
      </c>
      <c r="G69" s="28" t="s">
        <v>16</v>
      </c>
      <c r="H69" s="82">
        <v>12287.7</v>
      </c>
      <c r="I69" s="82"/>
      <c r="J69" s="30" t="s">
        <v>61</v>
      </c>
      <c r="K69" s="27" t="s">
        <v>8</v>
      </c>
      <c r="L69" s="27">
        <v>42373</v>
      </c>
      <c r="M69" s="27">
        <v>44201</v>
      </c>
      <c r="N69" s="24" t="s">
        <v>342</v>
      </c>
      <c r="O69" s="45">
        <f>12+12+12+12+12</f>
        <v>60</v>
      </c>
      <c r="P69" s="49" t="s">
        <v>364</v>
      </c>
      <c r="Q69" s="49" t="s">
        <v>517</v>
      </c>
      <c r="R69" s="24" t="s">
        <v>823</v>
      </c>
    </row>
    <row r="70" spans="2:18" ht="120" x14ac:dyDescent="0.25">
      <c r="B70" s="33"/>
      <c r="C70" s="25" t="s">
        <v>291</v>
      </c>
      <c r="D70" s="29" t="s">
        <v>212</v>
      </c>
      <c r="E70" s="54" t="s">
        <v>781</v>
      </c>
      <c r="F70" s="28" t="s">
        <v>187</v>
      </c>
      <c r="G70" s="28" t="s">
        <v>323</v>
      </c>
      <c r="H70" s="83">
        <v>47600</v>
      </c>
      <c r="I70" s="95"/>
      <c r="J70" s="30" t="s">
        <v>61</v>
      </c>
      <c r="K70" s="30" t="s">
        <v>8</v>
      </c>
      <c r="L70" s="31">
        <v>43837</v>
      </c>
      <c r="M70" s="27">
        <v>44203</v>
      </c>
      <c r="N70" s="27" t="s">
        <v>163</v>
      </c>
      <c r="O70" s="44">
        <f>12</f>
        <v>12</v>
      </c>
      <c r="P70" s="85" t="s">
        <v>368</v>
      </c>
      <c r="Q70" s="49" t="s">
        <v>505</v>
      </c>
      <c r="R70" s="24" t="s">
        <v>753</v>
      </c>
    </row>
    <row r="71" spans="2:18" ht="135" x14ac:dyDescent="0.25">
      <c r="B71" s="33"/>
      <c r="C71" s="25" t="s">
        <v>291</v>
      </c>
      <c r="D71" s="123" t="s">
        <v>212</v>
      </c>
      <c r="E71" s="54" t="s">
        <v>781</v>
      </c>
      <c r="F71" s="28" t="s">
        <v>187</v>
      </c>
      <c r="G71" s="28" t="s">
        <v>319</v>
      </c>
      <c r="H71" s="83">
        <v>16950</v>
      </c>
      <c r="I71" s="82"/>
      <c r="J71" s="30" t="s">
        <v>61</v>
      </c>
      <c r="K71" s="31" t="s">
        <v>8</v>
      </c>
      <c r="L71" s="27">
        <v>43837</v>
      </c>
      <c r="M71" s="27">
        <v>44203</v>
      </c>
      <c r="N71" s="30" t="s">
        <v>163</v>
      </c>
      <c r="O71" s="44">
        <f>12</f>
        <v>12</v>
      </c>
      <c r="P71" s="85" t="s">
        <v>368</v>
      </c>
      <c r="Q71" s="49" t="s">
        <v>505</v>
      </c>
      <c r="R71" s="24" t="s">
        <v>752</v>
      </c>
    </row>
    <row r="72" spans="2:18" ht="135" x14ac:dyDescent="0.25">
      <c r="B72" s="33"/>
      <c r="C72" s="25" t="s">
        <v>291</v>
      </c>
      <c r="D72" s="29" t="s">
        <v>212</v>
      </c>
      <c r="E72" s="54" t="s">
        <v>781</v>
      </c>
      <c r="F72" s="28" t="s">
        <v>187</v>
      </c>
      <c r="G72" s="28" t="s">
        <v>320</v>
      </c>
      <c r="H72" s="83">
        <v>36950</v>
      </c>
      <c r="I72" s="82"/>
      <c r="J72" s="30" t="s">
        <v>61</v>
      </c>
      <c r="K72" s="31" t="s">
        <v>8</v>
      </c>
      <c r="L72" s="27">
        <v>43837</v>
      </c>
      <c r="M72" s="27">
        <v>44203</v>
      </c>
      <c r="N72" s="30" t="s">
        <v>163</v>
      </c>
      <c r="O72" s="44">
        <f>12</f>
        <v>12</v>
      </c>
      <c r="P72" s="85" t="s">
        <v>368</v>
      </c>
      <c r="Q72" s="30" t="s">
        <v>505</v>
      </c>
      <c r="R72" s="24" t="s">
        <v>752</v>
      </c>
    </row>
    <row r="73" spans="2:18" ht="135" x14ac:dyDescent="0.25">
      <c r="B73" s="33"/>
      <c r="C73" s="25" t="s">
        <v>291</v>
      </c>
      <c r="D73" s="29" t="s">
        <v>212</v>
      </c>
      <c r="E73" s="54" t="s">
        <v>781</v>
      </c>
      <c r="F73" s="28" t="s">
        <v>187</v>
      </c>
      <c r="G73" s="28" t="s">
        <v>321</v>
      </c>
      <c r="H73" s="83">
        <v>20000</v>
      </c>
      <c r="I73" s="82"/>
      <c r="J73" s="30" t="s">
        <v>61</v>
      </c>
      <c r="K73" s="31" t="s">
        <v>8</v>
      </c>
      <c r="L73" s="27">
        <v>43837</v>
      </c>
      <c r="M73" s="27">
        <v>44203</v>
      </c>
      <c r="N73" s="30" t="s">
        <v>163</v>
      </c>
      <c r="O73" s="44">
        <f>12</f>
        <v>12</v>
      </c>
      <c r="P73" s="84" t="s">
        <v>368</v>
      </c>
      <c r="Q73" s="97" t="s">
        <v>505</v>
      </c>
      <c r="R73" s="24" t="s">
        <v>752</v>
      </c>
    </row>
    <row r="74" spans="2:18" ht="135" x14ac:dyDescent="0.25">
      <c r="B74" s="33"/>
      <c r="C74" s="25" t="s">
        <v>291</v>
      </c>
      <c r="D74" s="29" t="s">
        <v>212</v>
      </c>
      <c r="E74" s="54" t="s">
        <v>781</v>
      </c>
      <c r="F74" s="28" t="s">
        <v>187</v>
      </c>
      <c r="G74" s="28" t="s">
        <v>322</v>
      </c>
      <c r="H74" s="83">
        <v>36900.04</v>
      </c>
      <c r="I74" s="82"/>
      <c r="J74" s="30" t="s">
        <v>61</v>
      </c>
      <c r="K74" s="31" t="s">
        <v>8</v>
      </c>
      <c r="L74" s="27">
        <v>43837</v>
      </c>
      <c r="M74" s="27">
        <v>44203</v>
      </c>
      <c r="N74" s="30" t="s">
        <v>163</v>
      </c>
      <c r="O74" s="44">
        <f>12</f>
        <v>12</v>
      </c>
      <c r="P74" s="85" t="s">
        <v>368</v>
      </c>
      <c r="Q74" s="97" t="s">
        <v>505</v>
      </c>
      <c r="R74" s="24" t="s">
        <v>752</v>
      </c>
    </row>
    <row r="75" spans="2:18" ht="135" x14ac:dyDescent="0.25">
      <c r="B75" s="33"/>
      <c r="C75" s="25" t="s">
        <v>211</v>
      </c>
      <c r="D75" s="29" t="s">
        <v>212</v>
      </c>
      <c r="E75" s="54" t="s">
        <v>781</v>
      </c>
      <c r="F75" s="28" t="s">
        <v>143</v>
      </c>
      <c r="G75" s="28" t="s">
        <v>213</v>
      </c>
      <c r="H75" s="82">
        <v>2935</v>
      </c>
      <c r="I75" s="82"/>
      <c r="J75" s="30" t="s">
        <v>61</v>
      </c>
      <c r="K75" s="30" t="s">
        <v>8</v>
      </c>
      <c r="L75" s="27">
        <v>43837</v>
      </c>
      <c r="M75" s="27">
        <v>44203</v>
      </c>
      <c r="N75" s="32" t="s">
        <v>163</v>
      </c>
      <c r="O75" s="45">
        <f>12</f>
        <v>12</v>
      </c>
      <c r="P75" s="84" t="s">
        <v>369</v>
      </c>
      <c r="Q75" s="49" t="s">
        <v>505</v>
      </c>
      <c r="R75" s="24" t="s">
        <v>752</v>
      </c>
    </row>
    <row r="76" spans="2:18" ht="165" x14ac:dyDescent="0.25">
      <c r="B76" s="33"/>
      <c r="C76" s="25" t="s">
        <v>296</v>
      </c>
      <c r="D76" s="29" t="s">
        <v>288</v>
      </c>
      <c r="E76" s="29" t="s">
        <v>782</v>
      </c>
      <c r="F76" s="28" t="s">
        <v>174</v>
      </c>
      <c r="G76" s="28" t="s">
        <v>255</v>
      </c>
      <c r="H76" s="82">
        <v>35600</v>
      </c>
      <c r="I76" s="82"/>
      <c r="J76" s="30" t="s">
        <v>61</v>
      </c>
      <c r="K76" s="30" t="s">
        <v>8</v>
      </c>
      <c r="L76" s="27">
        <v>43844</v>
      </c>
      <c r="M76" s="27">
        <v>44210</v>
      </c>
      <c r="N76" s="27" t="s">
        <v>163</v>
      </c>
      <c r="O76" s="44">
        <f>12</f>
        <v>12</v>
      </c>
      <c r="P76" s="84" t="s">
        <v>370</v>
      </c>
      <c r="Q76" s="49" t="s">
        <v>505</v>
      </c>
      <c r="R76" s="24" t="s">
        <v>832</v>
      </c>
    </row>
    <row r="77" spans="2:18" ht="124.5" customHeight="1" x14ac:dyDescent="0.25">
      <c r="B77" s="33"/>
      <c r="C77" s="25" t="s">
        <v>193</v>
      </c>
      <c r="D77" s="25" t="s">
        <v>194</v>
      </c>
      <c r="E77" s="25" t="s">
        <v>783</v>
      </c>
      <c r="F77" s="28" t="s">
        <v>195</v>
      </c>
      <c r="G77" s="28" t="s">
        <v>196</v>
      </c>
      <c r="H77" s="82">
        <v>73500</v>
      </c>
      <c r="I77" s="82"/>
      <c r="J77" s="30" t="s">
        <v>61</v>
      </c>
      <c r="K77" s="26" t="s">
        <v>8</v>
      </c>
      <c r="L77" s="27">
        <v>43817</v>
      </c>
      <c r="M77" s="27">
        <v>44214</v>
      </c>
      <c r="N77" s="32" t="s">
        <v>167</v>
      </c>
      <c r="O77" s="44">
        <f>7</f>
        <v>7</v>
      </c>
      <c r="P77" s="84" t="s">
        <v>351</v>
      </c>
      <c r="Q77" s="49" t="s">
        <v>642</v>
      </c>
      <c r="R77" s="24" t="s">
        <v>833</v>
      </c>
    </row>
    <row r="78" spans="2:18" ht="180" x14ac:dyDescent="0.25">
      <c r="B78" s="33"/>
      <c r="C78" s="25" t="s">
        <v>315</v>
      </c>
      <c r="D78" s="25" t="s">
        <v>94</v>
      </c>
      <c r="E78" s="25" t="s">
        <v>786</v>
      </c>
      <c r="F78" s="25" t="s">
        <v>57</v>
      </c>
      <c r="G78" s="18" t="s">
        <v>256</v>
      </c>
      <c r="H78" s="82">
        <v>11228.94</v>
      </c>
      <c r="I78" s="82"/>
      <c r="J78" s="30" t="s">
        <v>61</v>
      </c>
      <c r="K78" s="27" t="s">
        <v>8</v>
      </c>
      <c r="L78" s="27">
        <v>42413</v>
      </c>
      <c r="M78" s="27">
        <v>44239</v>
      </c>
      <c r="N78" s="32" t="s">
        <v>189</v>
      </c>
      <c r="O78" s="45">
        <f>12+12+12+12+12</f>
        <v>60</v>
      </c>
      <c r="P78" s="85" t="s">
        <v>373</v>
      </c>
      <c r="Q78" s="49" t="s">
        <v>516</v>
      </c>
      <c r="R78" s="127" t="s">
        <v>824</v>
      </c>
    </row>
    <row r="79" spans="2:18" ht="45" x14ac:dyDescent="0.25">
      <c r="B79" s="33"/>
      <c r="C79" s="54" t="s">
        <v>190</v>
      </c>
      <c r="D79" s="54" t="s">
        <v>191</v>
      </c>
      <c r="E79" s="54" t="s">
        <v>816</v>
      </c>
      <c r="F79" s="25" t="s">
        <v>192</v>
      </c>
      <c r="G79" s="28" t="s">
        <v>263</v>
      </c>
      <c r="H79" s="82">
        <v>129156</v>
      </c>
      <c r="I79" s="82"/>
      <c r="J79" s="30" t="s">
        <v>61</v>
      </c>
      <c r="K79" s="26" t="s">
        <v>8</v>
      </c>
      <c r="L79" s="27">
        <v>43955</v>
      </c>
      <c r="M79" s="23">
        <v>45050</v>
      </c>
      <c r="N79" s="23" t="s">
        <v>163</v>
      </c>
      <c r="O79" s="48">
        <f>36</f>
        <v>36</v>
      </c>
      <c r="P79" s="84" t="s">
        <v>663</v>
      </c>
      <c r="Q79" s="49" t="s">
        <v>499</v>
      </c>
      <c r="R79" s="32"/>
    </row>
    <row r="80" spans="2:18" ht="90" x14ac:dyDescent="0.25">
      <c r="B80" s="25"/>
      <c r="C80" s="25">
        <v>9912292357</v>
      </c>
      <c r="D80" s="54" t="s">
        <v>277</v>
      </c>
      <c r="E80" s="54" t="s">
        <v>821</v>
      </c>
      <c r="F80" s="25" t="s">
        <v>23</v>
      </c>
      <c r="G80" s="54" t="s">
        <v>24</v>
      </c>
      <c r="H80" s="82">
        <v>645500</v>
      </c>
      <c r="I80" s="82"/>
      <c r="J80" s="26" t="s">
        <v>25</v>
      </c>
      <c r="K80" s="30" t="s">
        <v>19</v>
      </c>
      <c r="L80" s="27">
        <v>42858</v>
      </c>
      <c r="M80" s="27">
        <v>44258</v>
      </c>
      <c r="N80" s="32" t="s">
        <v>189</v>
      </c>
      <c r="O80" s="45">
        <f>12+12+12+7+3</f>
        <v>46</v>
      </c>
      <c r="P80" s="129" t="s">
        <v>363</v>
      </c>
      <c r="Q80" s="49" t="s">
        <v>778</v>
      </c>
      <c r="R80" s="115" t="s">
        <v>839</v>
      </c>
    </row>
    <row r="81" spans="2:19" ht="90" x14ac:dyDescent="0.25">
      <c r="B81" s="33"/>
      <c r="C81" s="25" t="s">
        <v>190</v>
      </c>
      <c r="D81" s="25" t="s">
        <v>927</v>
      </c>
      <c r="E81" s="25" t="s">
        <v>790</v>
      </c>
      <c r="F81" s="18" t="s">
        <v>450</v>
      </c>
      <c r="G81" s="18" t="s">
        <v>551</v>
      </c>
      <c r="H81" s="130">
        <v>20000</v>
      </c>
      <c r="I81" s="81">
        <v>1500</v>
      </c>
      <c r="J81" s="26" t="s">
        <v>454</v>
      </c>
      <c r="K81" s="27" t="s">
        <v>8</v>
      </c>
      <c r="L81" s="27">
        <v>43895</v>
      </c>
      <c r="M81" s="27">
        <v>44261</v>
      </c>
      <c r="N81" s="32" t="s">
        <v>173</v>
      </c>
      <c r="O81" s="68">
        <f>6+6</f>
        <v>12</v>
      </c>
      <c r="P81" s="85" t="s">
        <v>575</v>
      </c>
      <c r="Q81" s="49" t="s">
        <v>737</v>
      </c>
      <c r="R81" s="24" t="s">
        <v>839</v>
      </c>
    </row>
    <row r="82" spans="2:19" ht="90" x14ac:dyDescent="0.25">
      <c r="B82" s="33"/>
      <c r="C82" s="28" t="s">
        <v>85</v>
      </c>
      <c r="D82" s="25" t="s">
        <v>169</v>
      </c>
      <c r="E82" s="121" t="s">
        <v>806</v>
      </c>
      <c r="F82" s="54" t="s">
        <v>84</v>
      </c>
      <c r="G82" s="18" t="s">
        <v>739</v>
      </c>
      <c r="H82" s="82">
        <v>5564.99</v>
      </c>
      <c r="I82" s="82"/>
      <c r="J82" s="30" t="s">
        <v>86</v>
      </c>
      <c r="K82" s="31" t="s">
        <v>8</v>
      </c>
      <c r="L82" s="27">
        <v>43909</v>
      </c>
      <c r="M82" s="27">
        <v>44273</v>
      </c>
      <c r="N82" s="32" t="s">
        <v>163</v>
      </c>
      <c r="O82" s="45">
        <f>12</f>
        <v>12</v>
      </c>
      <c r="P82" s="85" t="s">
        <v>829</v>
      </c>
      <c r="Q82" s="49" t="s">
        <v>532</v>
      </c>
      <c r="R82" s="115" t="s">
        <v>839</v>
      </c>
    </row>
    <row r="83" spans="2:19" ht="165" x14ac:dyDescent="0.25">
      <c r="B83" s="33"/>
      <c r="C83" s="25" t="s">
        <v>268</v>
      </c>
      <c r="D83" s="25" t="s">
        <v>265</v>
      </c>
      <c r="E83" s="25" t="s">
        <v>761</v>
      </c>
      <c r="F83" s="25" t="s">
        <v>17</v>
      </c>
      <c r="G83" s="25" t="s">
        <v>18</v>
      </c>
      <c r="H83" s="82">
        <v>57750</v>
      </c>
      <c r="I83" s="82"/>
      <c r="J83" s="30" t="s">
        <v>61</v>
      </c>
      <c r="K83" s="27" t="s">
        <v>8</v>
      </c>
      <c r="L83" s="27">
        <v>42500</v>
      </c>
      <c r="M83" s="27">
        <v>44326</v>
      </c>
      <c r="N83" s="24" t="s">
        <v>762</v>
      </c>
      <c r="O83" s="45">
        <f>12+12+12+12+7+5</f>
        <v>60</v>
      </c>
      <c r="P83" s="85" t="s">
        <v>851</v>
      </c>
      <c r="Q83" s="18" t="s">
        <v>742</v>
      </c>
      <c r="R83" s="46" t="s">
        <v>873</v>
      </c>
    </row>
    <row r="84" spans="2:19" ht="270" x14ac:dyDescent="0.25">
      <c r="B84" s="33"/>
      <c r="C84" s="25" t="s">
        <v>313</v>
      </c>
      <c r="D84" s="25" t="s">
        <v>268</v>
      </c>
      <c r="E84" s="25" t="s">
        <v>785</v>
      </c>
      <c r="F84" s="147" t="s">
        <v>53</v>
      </c>
      <c r="G84" s="147" t="s">
        <v>54</v>
      </c>
      <c r="H84" s="32">
        <v>39498</v>
      </c>
      <c r="I84" s="82"/>
      <c r="J84" s="30" t="s">
        <v>61</v>
      </c>
      <c r="K84" s="27" t="s">
        <v>8</v>
      </c>
      <c r="L84" s="27">
        <v>42523</v>
      </c>
      <c r="M84" s="27">
        <v>44349</v>
      </c>
      <c r="N84" s="32" t="s">
        <v>639</v>
      </c>
      <c r="O84" s="91">
        <f>12+5+3+12+12+12+4</f>
        <v>60</v>
      </c>
      <c r="P84" s="49" t="s">
        <v>846</v>
      </c>
      <c r="Q84" s="71" t="s">
        <v>840</v>
      </c>
      <c r="R84" s="127" t="s">
        <v>920</v>
      </c>
      <c r="S84" s="144" t="s">
        <v>893</v>
      </c>
    </row>
    <row r="85" spans="2:19" ht="300" x14ac:dyDescent="0.25">
      <c r="B85" s="33"/>
      <c r="C85" s="25" t="s">
        <v>314</v>
      </c>
      <c r="D85" s="25" t="s">
        <v>282</v>
      </c>
      <c r="E85" s="25" t="s">
        <v>763</v>
      </c>
      <c r="F85" s="148" t="s">
        <v>55</v>
      </c>
      <c r="G85" s="148" t="s">
        <v>56</v>
      </c>
      <c r="H85" s="82">
        <v>115976.88</v>
      </c>
      <c r="I85" s="82"/>
      <c r="J85" s="30" t="s">
        <v>61</v>
      </c>
      <c r="K85" s="27" t="s">
        <v>8</v>
      </c>
      <c r="L85" s="27">
        <v>42552</v>
      </c>
      <c r="M85" s="37">
        <v>44378</v>
      </c>
      <c r="N85" s="96" t="s">
        <v>639</v>
      </c>
      <c r="O85" s="128">
        <f>6+12+12+12+6+6+6</f>
        <v>60</v>
      </c>
      <c r="P85" s="71" t="s">
        <v>895</v>
      </c>
      <c r="Q85" s="71" t="s">
        <v>826</v>
      </c>
      <c r="R85" s="127" t="s">
        <v>921</v>
      </c>
      <c r="S85" s="46" t="s">
        <v>922</v>
      </c>
    </row>
  </sheetData>
  <mergeCells count="4">
    <mergeCell ref="C8:G8"/>
    <mergeCell ref="H8:K8"/>
    <mergeCell ref="L8:O8"/>
    <mergeCell ref="P8:R8"/>
  </mergeCells>
  <conditionalFormatting sqref="M26:M31 M10:M23 M33:M36 M38:M41 M43:M54 M57 M59">
    <cfRule type="cellIs" dxfId="47" priority="35" operator="lessThan">
      <formula>#REF!</formula>
    </cfRule>
  </conditionalFormatting>
  <conditionalFormatting sqref="M61 M63:M64">
    <cfRule type="cellIs" dxfId="46" priority="13" operator="lessThan">
      <formula>#REF!</formula>
    </cfRule>
  </conditionalFormatting>
  <conditionalFormatting sqref="M65">
    <cfRule type="cellIs" dxfId="45" priority="12" operator="lessThan">
      <formula>#REF!</formula>
    </cfRule>
  </conditionalFormatting>
  <conditionalFormatting sqref="M67:M68">
    <cfRule type="cellIs" dxfId="44" priority="11" operator="lessThan">
      <formula>#REF!</formula>
    </cfRule>
  </conditionalFormatting>
  <conditionalFormatting sqref="M69">
    <cfRule type="cellIs" dxfId="43" priority="10" operator="lessThan">
      <formula>#REF!</formula>
    </cfRule>
  </conditionalFormatting>
  <conditionalFormatting sqref="M70:M75">
    <cfRule type="cellIs" dxfId="42" priority="9" operator="lessThan">
      <formula>#REF!</formula>
    </cfRule>
  </conditionalFormatting>
  <conditionalFormatting sqref="M76:M77">
    <cfRule type="cellIs" dxfId="41" priority="8" operator="lessThan">
      <formula>#REF!</formula>
    </cfRule>
  </conditionalFormatting>
  <conditionalFormatting sqref="M78">
    <cfRule type="cellIs" dxfId="40" priority="7" operator="lessThan">
      <formula>#REF!</formula>
    </cfRule>
  </conditionalFormatting>
  <conditionalFormatting sqref="M80">
    <cfRule type="cellIs" dxfId="39" priority="6" operator="lessThan">
      <formula>#REF!</formula>
    </cfRule>
  </conditionalFormatting>
  <conditionalFormatting sqref="M81">
    <cfRule type="cellIs" dxfId="38" priority="5" operator="lessThan">
      <formula>#REF!</formula>
    </cfRule>
  </conditionalFormatting>
  <conditionalFormatting sqref="M82">
    <cfRule type="cellIs" dxfId="37" priority="4" operator="lessThan">
      <formula>#REF!</formula>
    </cfRule>
  </conditionalFormatting>
  <conditionalFormatting sqref="M83">
    <cfRule type="cellIs" dxfId="36" priority="3" operator="lessThan">
      <formula>#REF!</formula>
    </cfRule>
  </conditionalFormatting>
  <conditionalFormatting sqref="M84">
    <cfRule type="cellIs" dxfId="35" priority="2" operator="lessThan">
      <formula>#REF!</formula>
    </cfRule>
  </conditionalFormatting>
  <conditionalFormatting sqref="M85">
    <cfRule type="cellIs" dxfId="34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8"/>
  <sheetViews>
    <sheetView topLeftCell="A12" workbookViewId="0">
      <selection activeCell="G11" sqref="G1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5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43"/>
      <c r="C8" s="204" t="s">
        <v>830</v>
      </c>
      <c r="D8" s="204"/>
      <c r="E8" s="204"/>
      <c r="F8" s="204"/>
      <c r="G8" s="205"/>
      <c r="H8" s="208" t="s">
        <v>335</v>
      </c>
      <c r="I8" s="209"/>
      <c r="J8" s="209"/>
      <c r="K8" s="210"/>
      <c r="L8" s="203" t="s">
        <v>331</v>
      </c>
      <c r="M8" s="204"/>
      <c r="N8" s="204"/>
      <c r="O8" s="205"/>
      <c r="P8" s="211" t="s">
        <v>340</v>
      </c>
      <c r="Q8" s="211"/>
      <c r="R8" s="211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180</v>
      </c>
      <c r="F9" s="17" t="s">
        <v>3</v>
      </c>
      <c r="G9" s="17" t="s">
        <v>4</v>
      </c>
      <c r="H9" s="19" t="s">
        <v>697</v>
      </c>
      <c r="I9" s="19" t="s">
        <v>333</v>
      </c>
      <c r="J9" s="17" t="s">
        <v>5</v>
      </c>
      <c r="K9" s="19" t="s">
        <v>6</v>
      </c>
      <c r="L9" s="19" t="s">
        <v>698</v>
      </c>
      <c r="M9" s="19" t="s">
        <v>699</v>
      </c>
      <c r="N9" s="17" t="s">
        <v>168</v>
      </c>
      <c r="O9" s="17" t="s">
        <v>336</v>
      </c>
      <c r="P9" s="19" t="s">
        <v>337</v>
      </c>
      <c r="Q9" s="19" t="s">
        <v>338</v>
      </c>
      <c r="R9" s="19" t="s">
        <v>339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200</v>
      </c>
      <c r="D10" s="25" t="s">
        <v>675</v>
      </c>
      <c r="E10" s="36" t="s">
        <v>676</v>
      </c>
      <c r="F10" s="28" t="s">
        <v>677</v>
      </c>
      <c r="G10" s="28" t="s">
        <v>678</v>
      </c>
      <c r="H10" s="32">
        <v>8557.51</v>
      </c>
      <c r="I10" s="32"/>
      <c r="J10" s="30" t="s">
        <v>61</v>
      </c>
      <c r="K10" s="31" t="s">
        <v>8</v>
      </c>
      <c r="L10" s="27">
        <v>44025</v>
      </c>
      <c r="M10" s="27">
        <v>44390</v>
      </c>
      <c r="N10" s="24" t="s">
        <v>233</v>
      </c>
      <c r="O10" s="45">
        <f>12</f>
        <v>12</v>
      </c>
      <c r="P10" s="87" t="s">
        <v>363</v>
      </c>
      <c r="Q10" s="49" t="s">
        <v>705</v>
      </c>
      <c r="R10" s="32"/>
    </row>
    <row r="11" spans="1:24" ht="45" x14ac:dyDescent="0.25">
      <c r="B11" s="33"/>
      <c r="C11" s="25" t="s">
        <v>200</v>
      </c>
      <c r="D11" s="29" t="s">
        <v>683</v>
      </c>
      <c r="E11" s="36" t="s">
        <v>684</v>
      </c>
      <c r="F11" s="28" t="s">
        <v>685</v>
      </c>
      <c r="G11" s="28" t="s">
        <v>686</v>
      </c>
      <c r="H11" s="32">
        <v>15133.98</v>
      </c>
      <c r="I11" s="32"/>
      <c r="J11" s="30" t="s">
        <v>61</v>
      </c>
      <c r="K11" s="31" t="s">
        <v>8</v>
      </c>
      <c r="L11" s="27">
        <v>44090</v>
      </c>
      <c r="M11" s="27">
        <v>44455</v>
      </c>
      <c r="N11" s="24" t="s">
        <v>233</v>
      </c>
      <c r="O11" s="45">
        <f>12</f>
        <v>12</v>
      </c>
      <c r="P11" s="87" t="s">
        <v>700</v>
      </c>
      <c r="Q11" s="49" t="s">
        <v>706</v>
      </c>
      <c r="R11" s="32"/>
    </row>
    <row r="12" spans="1:24" ht="45" x14ac:dyDescent="0.25">
      <c r="B12" s="33"/>
      <c r="C12" s="25" t="s">
        <v>200</v>
      </c>
      <c r="D12" s="29" t="s">
        <v>683</v>
      </c>
      <c r="E12" s="34" t="s">
        <v>701</v>
      </c>
      <c r="F12" s="28" t="s">
        <v>702</v>
      </c>
      <c r="G12" s="28" t="s">
        <v>703</v>
      </c>
      <c r="H12" s="32">
        <v>30999.82</v>
      </c>
      <c r="I12" s="32"/>
      <c r="J12" s="30" t="s">
        <v>61</v>
      </c>
      <c r="K12" s="31" t="s">
        <v>8</v>
      </c>
      <c r="L12" s="27">
        <v>44090</v>
      </c>
      <c r="M12" s="27">
        <v>44455</v>
      </c>
      <c r="N12" s="24" t="s">
        <v>233</v>
      </c>
      <c r="O12" s="45">
        <v>12</v>
      </c>
      <c r="P12" s="87" t="s">
        <v>700</v>
      </c>
      <c r="Q12" s="49" t="s">
        <v>706</v>
      </c>
      <c r="R12" s="32"/>
    </row>
    <row r="13" spans="1:24" ht="45" x14ac:dyDescent="0.25">
      <c r="B13" s="33"/>
      <c r="C13" s="25" t="s">
        <v>200</v>
      </c>
      <c r="D13" s="29" t="s">
        <v>691</v>
      </c>
      <c r="E13" s="34" t="s">
        <v>692</v>
      </c>
      <c r="F13" s="28" t="s">
        <v>693</v>
      </c>
      <c r="G13" s="28" t="s">
        <v>695</v>
      </c>
      <c r="H13" s="32">
        <v>46095.6</v>
      </c>
      <c r="I13" s="32"/>
      <c r="J13" s="30" t="s">
        <v>61</v>
      </c>
      <c r="K13" s="31" t="s">
        <v>8</v>
      </c>
      <c r="L13" s="27">
        <v>44092</v>
      </c>
      <c r="M13" s="27">
        <v>44457</v>
      </c>
      <c r="N13" s="24" t="s">
        <v>233</v>
      </c>
      <c r="O13" s="45">
        <v>12</v>
      </c>
      <c r="P13" s="87" t="s">
        <v>700</v>
      </c>
      <c r="Q13" s="49" t="s">
        <v>673</v>
      </c>
      <c r="R13" s="24"/>
    </row>
    <row r="14" spans="1:24" ht="45" x14ac:dyDescent="0.25">
      <c r="B14" s="100"/>
      <c r="C14" s="101" t="s">
        <v>200</v>
      </c>
      <c r="D14" s="34" t="s">
        <v>691</v>
      </c>
      <c r="E14" s="34" t="s">
        <v>692</v>
      </c>
      <c r="F14" s="28" t="s">
        <v>694</v>
      </c>
      <c r="G14" s="28" t="s">
        <v>696</v>
      </c>
      <c r="H14" s="24">
        <v>1709.21</v>
      </c>
      <c r="I14" s="24"/>
      <c r="J14" s="30" t="s">
        <v>61</v>
      </c>
      <c r="K14" s="30" t="s">
        <v>8</v>
      </c>
      <c r="L14" s="40">
        <v>44092</v>
      </c>
      <c r="M14" s="102">
        <v>44457</v>
      </c>
      <c r="N14" s="24" t="s">
        <v>233</v>
      </c>
      <c r="O14" s="45">
        <v>12</v>
      </c>
      <c r="P14" s="87" t="s">
        <v>700</v>
      </c>
      <c r="Q14" s="49" t="s">
        <v>673</v>
      </c>
      <c r="R14" s="70"/>
    </row>
    <row r="17" spans="2:18" x14ac:dyDescent="0.25">
      <c r="B17" s="38"/>
      <c r="E17"/>
      <c r="G17" s="13"/>
      <c r="H17" s="13"/>
      <c r="I17" s="13"/>
      <c r="J17" s="13"/>
      <c r="L17" s="12"/>
      <c r="M17"/>
      <c r="N17" s="212" t="s">
        <v>715</v>
      </c>
      <c r="O17" s="213"/>
      <c r="P17" s="213"/>
      <c r="Q17" s="213"/>
      <c r="R17" s="213"/>
    </row>
    <row r="18" spans="2:18" x14ac:dyDescent="0.25">
      <c r="C18" s="94"/>
      <c r="D18" s="206" t="s">
        <v>687</v>
      </c>
      <c r="E18" s="207"/>
      <c r="F18" s="207"/>
    </row>
  </sheetData>
  <autoFilter ref="B9:R14">
    <sortState ref="B10:R29">
      <sortCondition ref="M9:M29"/>
    </sortState>
  </autoFilter>
  <mergeCells count="6">
    <mergeCell ref="N17:R17"/>
    <mergeCell ref="D18:F18"/>
    <mergeCell ref="C8:G8"/>
    <mergeCell ref="H8:K8"/>
    <mergeCell ref="L8:O8"/>
    <mergeCell ref="P8:R8"/>
  </mergeCells>
  <conditionalFormatting sqref="M10:M12">
    <cfRule type="cellIs" dxfId="33" priority="14" operator="lessThan">
      <formula>#REF!</formula>
    </cfRule>
  </conditionalFormatting>
  <conditionalFormatting sqref="M13">
    <cfRule type="cellIs" dxfId="32" priority="12" operator="lessThan">
      <formula>#REF!</formula>
    </cfRule>
  </conditionalFormatting>
  <conditionalFormatting sqref="M10:M12">
    <cfRule type="cellIs" dxfId="31" priority="3" operator="lessThan">
      <formula>#REF!</formula>
    </cfRule>
  </conditionalFormatting>
  <conditionalFormatting sqref="M13">
    <cfRule type="cellIs" dxfId="3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8"/>
  <sheetViews>
    <sheetView topLeftCell="C1" workbookViewId="0">
      <selection activeCell="C1" sqref="A1:XFD6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5" style="15" customWidth="1"/>
    <col min="6" max="6" width="27.28515625" customWidth="1"/>
    <col min="7" max="7" width="31.5703125" customWidth="1"/>
    <col min="8" max="8" width="16" customWidth="1"/>
    <col min="9" max="9" width="13.85546875" customWidth="1"/>
    <col min="10" max="10" width="18.42578125" customWidth="1"/>
    <col min="11" max="11" width="13.140625" customWidth="1"/>
    <col min="12" max="12" width="13.85546875" customWidth="1"/>
    <col min="13" max="13" width="16.42578125" style="16" customWidth="1"/>
    <col min="14" max="14" width="15.140625" customWidth="1"/>
    <col min="15" max="15" width="15.85546875" customWidth="1"/>
    <col min="16" max="16" width="20.85546875" customWidth="1"/>
    <col min="17" max="17" width="20" customWidth="1"/>
    <col min="18" max="18" width="26.140625" customWidth="1"/>
    <col min="19" max="19" width="12.28515625" style="11" bestFit="1" customWidth="1"/>
    <col min="20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43"/>
      <c r="C8" s="204" t="s">
        <v>828</v>
      </c>
      <c r="D8" s="204"/>
      <c r="E8" s="204"/>
      <c r="F8" s="204"/>
      <c r="G8" s="205"/>
      <c r="H8" s="208" t="s">
        <v>335</v>
      </c>
      <c r="I8" s="209"/>
      <c r="J8" s="209"/>
      <c r="K8" s="210"/>
      <c r="L8" s="203" t="s">
        <v>331</v>
      </c>
      <c r="M8" s="204"/>
      <c r="N8" s="204"/>
      <c r="O8" s="205"/>
      <c r="P8" s="211" t="s">
        <v>340</v>
      </c>
      <c r="Q8" s="211"/>
      <c r="R8" s="211"/>
    </row>
    <row r="9" spans="1:24" s="9" customFormat="1" ht="67.5" customHeight="1" x14ac:dyDescent="0.25">
      <c r="A9" s="6"/>
      <c r="B9" s="17" t="s">
        <v>0</v>
      </c>
      <c r="C9" s="17" t="s">
        <v>1</v>
      </c>
      <c r="D9" s="17" t="s">
        <v>2</v>
      </c>
      <c r="E9" s="19" t="s">
        <v>180</v>
      </c>
      <c r="F9" s="17" t="s">
        <v>3</v>
      </c>
      <c r="G9" s="17" t="s">
        <v>4</v>
      </c>
      <c r="H9" s="19" t="s">
        <v>697</v>
      </c>
      <c r="I9" s="19" t="s">
        <v>333</v>
      </c>
      <c r="J9" s="17" t="s">
        <v>5</v>
      </c>
      <c r="K9" s="19" t="s">
        <v>6</v>
      </c>
      <c r="L9" s="19" t="s">
        <v>698</v>
      </c>
      <c r="M9" s="19" t="s">
        <v>699</v>
      </c>
      <c r="N9" s="17" t="s">
        <v>168</v>
      </c>
      <c r="O9" s="17" t="s">
        <v>336</v>
      </c>
      <c r="P9" s="19" t="s">
        <v>337</v>
      </c>
      <c r="Q9" s="19" t="s">
        <v>338</v>
      </c>
      <c r="R9" s="19" t="s">
        <v>339</v>
      </c>
      <c r="S9" s="10"/>
      <c r="T9" s="10"/>
      <c r="U9" s="10"/>
      <c r="V9" s="10"/>
      <c r="W9" s="10"/>
      <c r="X9" s="10"/>
    </row>
    <row r="10" spans="1:24" ht="45" x14ac:dyDescent="0.25">
      <c r="B10" s="33"/>
      <c r="C10" s="25" t="s">
        <v>217</v>
      </c>
      <c r="D10" s="34" t="s">
        <v>126</v>
      </c>
      <c r="E10" s="34" t="s">
        <v>231</v>
      </c>
      <c r="F10" s="28" t="s">
        <v>127</v>
      </c>
      <c r="G10" s="28" t="s">
        <v>553</v>
      </c>
      <c r="H10" s="24">
        <v>12629</v>
      </c>
      <c r="I10" s="32"/>
      <c r="J10" s="30" t="s">
        <v>61</v>
      </c>
      <c r="K10" s="27" t="s">
        <v>8</v>
      </c>
      <c r="L10" s="27">
        <v>43697</v>
      </c>
      <c r="M10" s="27">
        <v>44063</v>
      </c>
      <c r="N10" s="24" t="s">
        <v>223</v>
      </c>
      <c r="O10" s="46">
        <f>12</f>
        <v>12</v>
      </c>
      <c r="P10" s="88" t="s">
        <v>574</v>
      </c>
      <c r="Q10" s="49" t="s">
        <v>608</v>
      </c>
      <c r="R10" s="24"/>
    </row>
    <row r="11" spans="1:24" ht="45" x14ac:dyDescent="0.25">
      <c r="B11" s="33"/>
      <c r="C11" s="25" t="s">
        <v>217</v>
      </c>
      <c r="D11" s="34" t="s">
        <v>126</v>
      </c>
      <c r="E11" s="34" t="s">
        <v>230</v>
      </c>
      <c r="F11" s="25" t="s">
        <v>130</v>
      </c>
      <c r="G11" s="28" t="s">
        <v>235</v>
      </c>
      <c r="H11" s="32">
        <v>5699.99</v>
      </c>
      <c r="I11" s="32"/>
      <c r="J11" s="30" t="s">
        <v>61</v>
      </c>
      <c r="K11" s="27" t="s">
        <v>8</v>
      </c>
      <c r="L11" s="27">
        <v>43697</v>
      </c>
      <c r="M11" s="39">
        <v>44063</v>
      </c>
      <c r="N11" s="24" t="s">
        <v>223</v>
      </c>
      <c r="O11" s="46">
        <f>12</f>
        <v>12</v>
      </c>
      <c r="P11" s="88" t="s">
        <v>574</v>
      </c>
      <c r="Q11" s="49" t="s">
        <v>608</v>
      </c>
      <c r="R11" s="24"/>
    </row>
    <row r="12" spans="1:24" ht="45" x14ac:dyDescent="0.25">
      <c r="B12" s="33"/>
      <c r="C12" s="25" t="s">
        <v>217</v>
      </c>
      <c r="D12" s="34" t="s">
        <v>126</v>
      </c>
      <c r="E12" s="34" t="s">
        <v>229</v>
      </c>
      <c r="F12" s="25" t="s">
        <v>128</v>
      </c>
      <c r="G12" s="28" t="s">
        <v>129</v>
      </c>
      <c r="H12" s="24">
        <v>17520</v>
      </c>
      <c r="I12" s="32"/>
      <c r="J12" s="30" t="s">
        <v>61</v>
      </c>
      <c r="K12" s="27" t="s">
        <v>8</v>
      </c>
      <c r="L12" s="27">
        <v>43697</v>
      </c>
      <c r="M12" s="27">
        <v>44063</v>
      </c>
      <c r="N12" s="24" t="s">
        <v>223</v>
      </c>
      <c r="O12" s="46">
        <f>12</f>
        <v>12</v>
      </c>
      <c r="P12" s="88" t="s">
        <v>574</v>
      </c>
      <c r="Q12" s="49" t="s">
        <v>608</v>
      </c>
      <c r="R12" s="32"/>
    </row>
    <row r="13" spans="1:24" ht="45" x14ac:dyDescent="0.25">
      <c r="B13" s="33"/>
      <c r="C13" s="25" t="s">
        <v>217</v>
      </c>
      <c r="D13" s="29" t="s">
        <v>218</v>
      </c>
      <c r="E13" s="34" t="s">
        <v>232</v>
      </c>
      <c r="F13" s="25" t="s">
        <v>219</v>
      </c>
      <c r="G13" s="28" t="s">
        <v>236</v>
      </c>
      <c r="H13" s="32">
        <v>3700</v>
      </c>
      <c r="I13" s="32"/>
      <c r="J13" s="30" t="s">
        <v>61</v>
      </c>
      <c r="K13" s="27" t="s">
        <v>8</v>
      </c>
      <c r="L13" s="27">
        <v>43805</v>
      </c>
      <c r="M13" s="27">
        <v>44171</v>
      </c>
      <c r="N13" s="24" t="s">
        <v>223</v>
      </c>
      <c r="O13" s="45">
        <f>12</f>
        <v>12</v>
      </c>
      <c r="P13" s="99" t="s">
        <v>555</v>
      </c>
      <c r="Q13" s="49" t="s">
        <v>507</v>
      </c>
      <c r="R13" s="32"/>
    </row>
    <row r="14" spans="1:24" ht="45" x14ac:dyDescent="0.25">
      <c r="B14" s="33"/>
      <c r="C14" s="25" t="s">
        <v>217</v>
      </c>
      <c r="D14" s="29" t="s">
        <v>218</v>
      </c>
      <c r="E14" s="34" t="s">
        <v>232</v>
      </c>
      <c r="F14" s="25" t="s">
        <v>219</v>
      </c>
      <c r="G14" s="28" t="s">
        <v>220</v>
      </c>
      <c r="H14" s="32">
        <v>2510</v>
      </c>
      <c r="I14" s="32"/>
      <c r="J14" s="30" t="s">
        <v>61</v>
      </c>
      <c r="K14" s="27" t="s">
        <v>8</v>
      </c>
      <c r="L14" s="27">
        <v>43805</v>
      </c>
      <c r="M14" s="27">
        <v>44171</v>
      </c>
      <c r="N14" s="24" t="s">
        <v>223</v>
      </c>
      <c r="O14" s="45">
        <f>12</f>
        <v>12</v>
      </c>
      <c r="P14" s="99" t="s">
        <v>555</v>
      </c>
      <c r="Q14" s="49" t="s">
        <v>507</v>
      </c>
      <c r="R14" s="32"/>
    </row>
    <row r="15" spans="1:24" ht="45" x14ac:dyDescent="0.25">
      <c r="B15" s="33"/>
      <c r="C15" s="25" t="s">
        <v>200</v>
      </c>
      <c r="D15" s="34" t="s">
        <v>518</v>
      </c>
      <c r="E15" s="34" t="s">
        <v>605</v>
      </c>
      <c r="F15" s="28" t="s">
        <v>519</v>
      </c>
      <c r="G15" s="28" t="s">
        <v>520</v>
      </c>
      <c r="H15" s="32">
        <v>4899.91</v>
      </c>
      <c r="I15" s="32"/>
      <c r="J15" s="30" t="s">
        <v>61</v>
      </c>
      <c r="K15" s="27" t="s">
        <v>8</v>
      </c>
      <c r="L15" s="27">
        <v>43808</v>
      </c>
      <c r="M15" s="27">
        <v>44174</v>
      </c>
      <c r="N15" s="24" t="s">
        <v>233</v>
      </c>
      <c r="O15" s="45">
        <f>12</f>
        <v>12</v>
      </c>
      <c r="P15" s="87" t="s">
        <v>363</v>
      </c>
      <c r="Q15" s="49" t="s">
        <v>507</v>
      </c>
      <c r="R15" s="32"/>
    </row>
    <row r="16" spans="1:24" ht="45" x14ac:dyDescent="0.25">
      <c r="B16" s="33"/>
      <c r="C16" s="25" t="s">
        <v>200</v>
      </c>
      <c r="D16" s="25" t="s">
        <v>184</v>
      </c>
      <c r="E16" s="28" t="s">
        <v>185</v>
      </c>
      <c r="F16" s="28" t="s">
        <v>186</v>
      </c>
      <c r="G16" s="28" t="s">
        <v>228</v>
      </c>
      <c r="H16" s="32">
        <v>282097.68</v>
      </c>
      <c r="I16" s="32"/>
      <c r="J16" s="30" t="s">
        <v>61</v>
      </c>
      <c r="K16" s="30" t="s">
        <v>8</v>
      </c>
      <c r="L16" s="31">
        <v>43819</v>
      </c>
      <c r="M16" s="27">
        <v>44185</v>
      </c>
      <c r="N16" s="30" t="s">
        <v>233</v>
      </c>
      <c r="O16" s="44">
        <f>12</f>
        <v>12</v>
      </c>
      <c r="P16" s="87" t="s">
        <v>363</v>
      </c>
      <c r="Q16" s="49" t="s">
        <v>607</v>
      </c>
      <c r="R16" s="32"/>
    </row>
    <row r="17" spans="2:18" ht="45" x14ac:dyDescent="0.25">
      <c r="B17" s="33"/>
      <c r="C17" s="25" t="s">
        <v>200</v>
      </c>
      <c r="D17" s="25" t="s">
        <v>184</v>
      </c>
      <c r="E17" s="28" t="s">
        <v>201</v>
      </c>
      <c r="F17" s="28" t="s">
        <v>202</v>
      </c>
      <c r="G17" s="28" t="s">
        <v>203</v>
      </c>
      <c r="H17" s="32">
        <v>279543</v>
      </c>
      <c r="I17" s="32"/>
      <c r="J17" s="30" t="s">
        <v>61</v>
      </c>
      <c r="K17" s="26" t="s">
        <v>8</v>
      </c>
      <c r="L17" s="27">
        <v>43819</v>
      </c>
      <c r="M17" s="27">
        <v>44185</v>
      </c>
      <c r="N17" s="30" t="s">
        <v>233</v>
      </c>
      <c r="O17" s="44">
        <f>12</f>
        <v>12</v>
      </c>
      <c r="P17" s="87" t="s">
        <v>363</v>
      </c>
      <c r="Q17" s="49" t="s">
        <v>607</v>
      </c>
      <c r="R17" s="32"/>
    </row>
    <row r="18" spans="2:18" ht="45" x14ac:dyDescent="0.25">
      <c r="B18" s="33"/>
      <c r="C18" s="25" t="s">
        <v>217</v>
      </c>
      <c r="D18" s="29" t="s">
        <v>668</v>
      </c>
      <c r="E18" s="28" t="s">
        <v>669</v>
      </c>
      <c r="F18" s="28" t="s">
        <v>670</v>
      </c>
      <c r="G18" s="28" t="s">
        <v>671</v>
      </c>
      <c r="H18" s="32">
        <v>230</v>
      </c>
      <c r="I18" s="32"/>
      <c r="J18" s="30" t="s">
        <v>61</v>
      </c>
      <c r="K18" s="31" t="s">
        <v>8</v>
      </c>
      <c r="L18" s="27">
        <v>44046</v>
      </c>
      <c r="M18" s="27">
        <v>44230</v>
      </c>
      <c r="N18" s="24" t="s">
        <v>223</v>
      </c>
      <c r="O18" s="45">
        <f>6</f>
        <v>6</v>
      </c>
      <c r="P18" s="87" t="s">
        <v>672</v>
      </c>
      <c r="Q18" s="49" t="s">
        <v>673</v>
      </c>
      <c r="R18" s="32"/>
    </row>
    <row r="19" spans="2:18" ht="45" x14ac:dyDescent="0.25">
      <c r="B19" s="33"/>
      <c r="C19" s="25" t="s">
        <v>217</v>
      </c>
      <c r="D19" s="29" t="s">
        <v>668</v>
      </c>
      <c r="E19" s="28" t="s">
        <v>669</v>
      </c>
      <c r="F19" s="28" t="s">
        <v>670</v>
      </c>
      <c r="G19" s="28" t="s">
        <v>674</v>
      </c>
      <c r="H19" s="32">
        <v>190</v>
      </c>
      <c r="I19" s="32"/>
      <c r="J19" s="30" t="s">
        <v>61</v>
      </c>
      <c r="K19" s="31" t="s">
        <v>8</v>
      </c>
      <c r="L19" s="27">
        <v>44046</v>
      </c>
      <c r="M19" s="27">
        <v>44230</v>
      </c>
      <c r="N19" s="24" t="s">
        <v>223</v>
      </c>
      <c r="O19" s="45">
        <f>6</f>
        <v>6</v>
      </c>
      <c r="P19" s="87" t="s">
        <v>672</v>
      </c>
      <c r="Q19" s="49" t="s">
        <v>673</v>
      </c>
      <c r="R19" s="32"/>
    </row>
    <row r="20" spans="2:18" ht="45" x14ac:dyDescent="0.25">
      <c r="B20" s="33"/>
      <c r="C20" s="25" t="s">
        <v>200</v>
      </c>
      <c r="D20" s="29" t="s">
        <v>665</v>
      </c>
      <c r="E20" s="34" t="s">
        <v>666</v>
      </c>
      <c r="F20" s="25" t="s">
        <v>831</v>
      </c>
      <c r="G20" s="28" t="s">
        <v>667</v>
      </c>
      <c r="H20" s="32">
        <v>2800</v>
      </c>
      <c r="I20" s="32"/>
      <c r="J20" s="30" t="s">
        <v>61</v>
      </c>
      <c r="K20" s="31" t="s">
        <v>8</v>
      </c>
      <c r="L20" s="27">
        <v>44050</v>
      </c>
      <c r="M20" s="27">
        <v>44234</v>
      </c>
      <c r="N20" s="24" t="s">
        <v>233</v>
      </c>
      <c r="O20" s="45">
        <f>6</f>
        <v>6</v>
      </c>
      <c r="P20" s="87" t="s">
        <v>363</v>
      </c>
      <c r="Q20" s="50" t="s">
        <v>704</v>
      </c>
      <c r="R20" s="32"/>
    </row>
    <row r="21" spans="2:18" ht="90" x14ac:dyDescent="0.25">
      <c r="B21" s="33"/>
      <c r="C21" s="25" t="s">
        <v>217</v>
      </c>
      <c r="D21" s="29" t="s">
        <v>679</v>
      </c>
      <c r="E21" s="28" t="s">
        <v>680</v>
      </c>
      <c r="F21" s="28" t="s">
        <v>681</v>
      </c>
      <c r="G21" s="28" t="s">
        <v>682</v>
      </c>
      <c r="H21" s="32"/>
      <c r="I21" s="32"/>
      <c r="J21" s="30" t="s">
        <v>61</v>
      </c>
      <c r="K21" s="31" t="s">
        <v>8</v>
      </c>
      <c r="L21" s="27">
        <v>44083</v>
      </c>
      <c r="M21" s="27">
        <v>44264</v>
      </c>
      <c r="N21" s="24" t="s">
        <v>223</v>
      </c>
      <c r="O21" s="45">
        <f>6</f>
        <v>6</v>
      </c>
      <c r="P21" s="87" t="s">
        <v>672</v>
      </c>
      <c r="Q21" s="49" t="s">
        <v>643</v>
      </c>
      <c r="R21" s="32"/>
    </row>
    <row r="22" spans="2:18" ht="75" x14ac:dyDescent="0.25">
      <c r="B22" s="33"/>
      <c r="C22" s="25" t="s">
        <v>217</v>
      </c>
      <c r="D22" s="29" t="s">
        <v>644</v>
      </c>
      <c r="E22" s="34" t="s">
        <v>617</v>
      </c>
      <c r="F22" s="28" t="s">
        <v>566</v>
      </c>
      <c r="G22" s="24" t="s">
        <v>596</v>
      </c>
      <c r="H22" s="24">
        <v>20000</v>
      </c>
      <c r="I22" s="32"/>
      <c r="J22" s="30" t="s">
        <v>61</v>
      </c>
      <c r="K22" s="31" t="s">
        <v>8</v>
      </c>
      <c r="L22" s="27">
        <v>43910</v>
      </c>
      <c r="M22" s="27">
        <v>44275</v>
      </c>
      <c r="N22" s="24" t="s">
        <v>223</v>
      </c>
      <c r="O22" s="45">
        <f>12</f>
        <v>12</v>
      </c>
      <c r="P22" s="99" t="s">
        <v>609</v>
      </c>
      <c r="Q22" s="49" t="s">
        <v>606</v>
      </c>
      <c r="R22" s="32"/>
    </row>
    <row r="23" spans="2:18" ht="45" x14ac:dyDescent="0.25">
      <c r="B23" s="33"/>
      <c r="C23" s="25" t="s">
        <v>217</v>
      </c>
      <c r="D23" s="29" t="s">
        <v>644</v>
      </c>
      <c r="E23" s="34" t="s">
        <v>617</v>
      </c>
      <c r="F23" s="28" t="s">
        <v>566</v>
      </c>
      <c r="G23" s="28" t="s">
        <v>592</v>
      </c>
      <c r="H23" s="24">
        <v>35000</v>
      </c>
      <c r="I23" s="32"/>
      <c r="J23" s="30" t="s">
        <v>61</v>
      </c>
      <c r="K23" s="31" t="s">
        <v>8</v>
      </c>
      <c r="L23" s="27">
        <v>43910</v>
      </c>
      <c r="M23" s="27">
        <v>44275</v>
      </c>
      <c r="N23" s="24" t="s">
        <v>223</v>
      </c>
      <c r="O23" s="45">
        <f>12</f>
        <v>12</v>
      </c>
      <c r="P23" s="99" t="s">
        <v>609</v>
      </c>
      <c r="Q23" s="49" t="s">
        <v>606</v>
      </c>
      <c r="R23" s="32"/>
    </row>
    <row r="24" spans="2:18" ht="60" x14ac:dyDescent="0.25">
      <c r="B24" s="33"/>
      <c r="C24" s="25" t="s">
        <v>217</v>
      </c>
      <c r="D24" s="29" t="s">
        <v>644</v>
      </c>
      <c r="E24" s="34" t="s">
        <v>618</v>
      </c>
      <c r="F24" s="28" t="s">
        <v>566</v>
      </c>
      <c r="G24" s="24" t="s">
        <v>593</v>
      </c>
      <c r="H24" s="24">
        <v>9000</v>
      </c>
      <c r="I24" s="32"/>
      <c r="J24" s="30" t="s">
        <v>61</v>
      </c>
      <c r="K24" s="31" t="s">
        <v>8</v>
      </c>
      <c r="L24" s="27">
        <v>43910</v>
      </c>
      <c r="M24" s="27">
        <v>44275</v>
      </c>
      <c r="N24" s="24" t="s">
        <v>223</v>
      </c>
      <c r="O24" s="45">
        <f>12</f>
        <v>12</v>
      </c>
      <c r="P24" s="99" t="s">
        <v>609</v>
      </c>
      <c r="Q24" s="49" t="s">
        <v>606</v>
      </c>
      <c r="R24" s="32"/>
    </row>
    <row r="25" spans="2:18" ht="45" x14ac:dyDescent="0.25">
      <c r="B25" s="33"/>
      <c r="C25" s="25" t="s">
        <v>217</v>
      </c>
      <c r="D25" s="29" t="s">
        <v>644</v>
      </c>
      <c r="E25" s="34" t="s">
        <v>610</v>
      </c>
      <c r="F25" s="28" t="s">
        <v>566</v>
      </c>
      <c r="G25" s="24" t="s">
        <v>594</v>
      </c>
      <c r="H25" s="24">
        <v>6240</v>
      </c>
      <c r="I25" s="32"/>
      <c r="J25" s="30" t="s">
        <v>61</v>
      </c>
      <c r="K25" s="31" t="s">
        <v>8</v>
      </c>
      <c r="L25" s="27">
        <v>43910</v>
      </c>
      <c r="M25" s="27">
        <v>44275</v>
      </c>
      <c r="N25" s="24" t="s">
        <v>223</v>
      </c>
      <c r="O25" s="45">
        <f>12</f>
        <v>12</v>
      </c>
      <c r="P25" s="99" t="s">
        <v>609</v>
      </c>
      <c r="Q25" s="49" t="s">
        <v>606</v>
      </c>
      <c r="R25" s="32"/>
    </row>
    <row r="26" spans="2:18" ht="45" x14ac:dyDescent="0.25">
      <c r="B26" s="33"/>
      <c r="C26" s="25" t="s">
        <v>217</v>
      </c>
      <c r="D26" s="29" t="s">
        <v>644</v>
      </c>
      <c r="E26" s="34" t="s">
        <v>611</v>
      </c>
      <c r="F26" s="28" t="s">
        <v>595</v>
      </c>
      <c r="G26" s="24" t="s">
        <v>597</v>
      </c>
      <c r="H26" s="126">
        <v>3720</v>
      </c>
      <c r="I26" s="32"/>
      <c r="J26" s="30" t="s">
        <v>61</v>
      </c>
      <c r="K26" s="31" t="s">
        <v>8</v>
      </c>
      <c r="L26" s="27">
        <v>43910</v>
      </c>
      <c r="M26" s="27">
        <v>44275</v>
      </c>
      <c r="N26" s="24" t="s">
        <v>223</v>
      </c>
      <c r="O26" s="45">
        <f>12</f>
        <v>12</v>
      </c>
      <c r="P26" s="99" t="s">
        <v>609</v>
      </c>
      <c r="Q26" s="49" t="s">
        <v>606</v>
      </c>
      <c r="R26" s="32"/>
    </row>
    <row r="27" spans="2:18" ht="45" x14ac:dyDescent="0.25">
      <c r="B27" s="33"/>
      <c r="C27" s="25" t="s">
        <v>217</v>
      </c>
      <c r="D27" s="29" t="s">
        <v>644</v>
      </c>
      <c r="E27" s="34" t="s">
        <v>612</v>
      </c>
      <c r="F27" s="28" t="s">
        <v>595</v>
      </c>
      <c r="G27" s="24" t="s">
        <v>598</v>
      </c>
      <c r="H27" s="24">
        <v>1300</v>
      </c>
      <c r="I27" s="32"/>
      <c r="J27" s="30" t="s">
        <v>61</v>
      </c>
      <c r="K27" s="31" t="s">
        <v>8</v>
      </c>
      <c r="L27" s="27">
        <v>43910</v>
      </c>
      <c r="M27" s="27">
        <v>44275</v>
      </c>
      <c r="N27" s="24" t="s">
        <v>223</v>
      </c>
      <c r="O27" s="45">
        <f>12</f>
        <v>12</v>
      </c>
      <c r="P27" s="99" t="s">
        <v>609</v>
      </c>
      <c r="Q27" s="49" t="s">
        <v>606</v>
      </c>
      <c r="R27" s="32"/>
    </row>
    <row r="28" spans="2:18" ht="45" x14ac:dyDescent="0.25">
      <c r="B28" s="33"/>
      <c r="C28" s="25" t="s">
        <v>217</v>
      </c>
      <c r="D28" s="29" t="s">
        <v>644</v>
      </c>
      <c r="E28" s="34" t="s">
        <v>613</v>
      </c>
      <c r="F28" s="28" t="s">
        <v>595</v>
      </c>
      <c r="G28" s="28" t="s">
        <v>599</v>
      </c>
      <c r="H28" s="24">
        <v>445</v>
      </c>
      <c r="I28" s="32"/>
      <c r="J28" s="30" t="s">
        <v>61</v>
      </c>
      <c r="K28" s="31" t="s">
        <v>8</v>
      </c>
      <c r="L28" s="27">
        <v>43910</v>
      </c>
      <c r="M28" s="27">
        <v>44275</v>
      </c>
      <c r="N28" s="24" t="s">
        <v>223</v>
      </c>
      <c r="O28" s="45">
        <f>12</f>
        <v>12</v>
      </c>
      <c r="P28" s="99" t="s">
        <v>609</v>
      </c>
      <c r="Q28" s="49" t="s">
        <v>606</v>
      </c>
      <c r="R28" s="32"/>
    </row>
    <row r="29" spans="2:18" ht="45" x14ac:dyDescent="0.25">
      <c r="B29" s="33"/>
      <c r="C29" s="25" t="s">
        <v>217</v>
      </c>
      <c r="D29" s="29" t="s">
        <v>644</v>
      </c>
      <c r="E29" s="34" t="s">
        <v>614</v>
      </c>
      <c r="F29" s="28" t="s">
        <v>595</v>
      </c>
      <c r="G29" s="28" t="s">
        <v>603</v>
      </c>
      <c r="H29" s="125">
        <v>11340</v>
      </c>
      <c r="I29" s="32"/>
      <c r="J29" s="30" t="s">
        <v>61</v>
      </c>
      <c r="K29" s="31" t="s">
        <v>8</v>
      </c>
      <c r="L29" s="27">
        <v>43910</v>
      </c>
      <c r="M29" s="27">
        <v>44275</v>
      </c>
      <c r="N29" s="24" t="s">
        <v>223</v>
      </c>
      <c r="O29" s="45">
        <f>12</f>
        <v>12</v>
      </c>
      <c r="P29" s="99" t="s">
        <v>609</v>
      </c>
      <c r="Q29" s="18" t="s">
        <v>606</v>
      </c>
      <c r="R29" s="32"/>
    </row>
    <row r="30" spans="2:18" ht="45" x14ac:dyDescent="0.25">
      <c r="B30" s="33"/>
      <c r="C30" s="25" t="s">
        <v>217</v>
      </c>
      <c r="D30" s="29" t="s">
        <v>644</v>
      </c>
      <c r="E30" s="124" t="s">
        <v>615</v>
      </c>
      <c r="F30" s="28" t="s">
        <v>600</v>
      </c>
      <c r="G30" s="28" t="s">
        <v>601</v>
      </c>
      <c r="H30" s="24">
        <v>11479</v>
      </c>
      <c r="I30" s="32"/>
      <c r="J30" s="30" t="s">
        <v>61</v>
      </c>
      <c r="K30" s="31" t="s">
        <v>8</v>
      </c>
      <c r="L30" s="27">
        <v>43910</v>
      </c>
      <c r="M30" s="27">
        <v>44275</v>
      </c>
      <c r="N30" s="24" t="s">
        <v>223</v>
      </c>
      <c r="O30" s="45">
        <f>12</f>
        <v>12</v>
      </c>
      <c r="P30" s="99" t="s">
        <v>609</v>
      </c>
      <c r="Q30" s="49" t="s">
        <v>606</v>
      </c>
      <c r="R30" s="32"/>
    </row>
    <row r="31" spans="2:18" ht="45" x14ac:dyDescent="0.25">
      <c r="B31" s="33"/>
      <c r="C31" s="25" t="s">
        <v>217</v>
      </c>
      <c r="D31" s="29" t="s">
        <v>644</v>
      </c>
      <c r="E31" s="124" t="s">
        <v>616</v>
      </c>
      <c r="F31" s="28" t="s">
        <v>600</v>
      </c>
      <c r="G31" s="28" t="s">
        <v>602</v>
      </c>
      <c r="H31" s="24">
        <v>8490</v>
      </c>
      <c r="I31" s="32"/>
      <c r="J31" s="30" t="s">
        <v>61</v>
      </c>
      <c r="K31" s="31" t="s">
        <v>8</v>
      </c>
      <c r="L31" s="27">
        <v>43910</v>
      </c>
      <c r="M31" s="27">
        <v>44275</v>
      </c>
      <c r="N31" s="24" t="s">
        <v>223</v>
      </c>
      <c r="O31" s="45">
        <f>12</f>
        <v>12</v>
      </c>
      <c r="P31" s="99" t="s">
        <v>609</v>
      </c>
      <c r="Q31" s="49" t="s">
        <v>606</v>
      </c>
      <c r="R31" s="32"/>
    </row>
    <row r="32" spans="2:18" ht="60" x14ac:dyDescent="0.25">
      <c r="B32" s="33"/>
      <c r="C32" s="25" t="s">
        <v>200</v>
      </c>
      <c r="D32" s="42" t="s">
        <v>227</v>
      </c>
      <c r="E32" s="28" t="s">
        <v>604</v>
      </c>
      <c r="F32" s="28" t="s">
        <v>221</v>
      </c>
      <c r="G32" s="24" t="s">
        <v>222</v>
      </c>
      <c r="H32" s="24">
        <v>3579.96</v>
      </c>
      <c r="I32" s="32"/>
      <c r="J32" s="30" t="s">
        <v>61</v>
      </c>
      <c r="K32" s="31" t="s">
        <v>8</v>
      </c>
      <c r="L32" s="27">
        <v>43916</v>
      </c>
      <c r="M32" s="27">
        <v>44281</v>
      </c>
      <c r="N32" s="30" t="s">
        <v>233</v>
      </c>
      <c r="O32" s="45">
        <f>12</f>
        <v>12</v>
      </c>
      <c r="P32" s="99" t="s">
        <v>556</v>
      </c>
      <c r="Q32" s="49" t="s">
        <v>606</v>
      </c>
      <c r="R32" s="32"/>
    </row>
    <row r="37" spans="2:18" x14ac:dyDescent="0.25">
      <c r="B37" s="38"/>
      <c r="C37" s="149"/>
      <c r="D37" s="149"/>
      <c r="E37" s="150"/>
      <c r="F37" s="150"/>
      <c r="G37" s="13"/>
      <c r="H37" s="13"/>
      <c r="I37" s="13"/>
      <c r="J37" s="13"/>
      <c r="L37" s="12"/>
      <c r="M37"/>
      <c r="N37" s="212" t="s">
        <v>715</v>
      </c>
      <c r="O37" s="213"/>
      <c r="P37" s="213"/>
      <c r="Q37" s="213"/>
      <c r="R37" s="213"/>
    </row>
    <row r="38" spans="2:18" x14ac:dyDescent="0.25">
      <c r="C38" s="149"/>
      <c r="D38" s="214"/>
      <c r="E38" s="214"/>
      <c r="F38" s="214"/>
    </row>
  </sheetData>
  <mergeCells count="6">
    <mergeCell ref="N37:R37"/>
    <mergeCell ref="D38:F38"/>
    <mergeCell ref="C8:G8"/>
    <mergeCell ref="H8:K8"/>
    <mergeCell ref="L8:O8"/>
    <mergeCell ref="P8:R8"/>
  </mergeCells>
  <conditionalFormatting sqref="M10:M17">
    <cfRule type="cellIs" dxfId="29" priority="41" operator="lessThan">
      <formula>#REF!</formula>
    </cfRule>
  </conditionalFormatting>
  <conditionalFormatting sqref="M10:M17">
    <cfRule type="cellIs" dxfId="28" priority="30" operator="lessThan">
      <formula>#REF!</formula>
    </cfRule>
  </conditionalFormatting>
  <conditionalFormatting sqref="M18:M19">
    <cfRule type="cellIs" dxfId="27" priority="19" operator="lessThan">
      <formula>#REF!</formula>
    </cfRule>
  </conditionalFormatting>
  <conditionalFormatting sqref="M20">
    <cfRule type="cellIs" dxfId="26" priority="18" operator="lessThan">
      <formula>#REF!</formula>
    </cfRule>
  </conditionalFormatting>
  <conditionalFormatting sqref="M21 M18:M19">
    <cfRule type="cellIs" dxfId="25" priority="17" operator="lessThan">
      <formula>#REF!</formula>
    </cfRule>
  </conditionalFormatting>
  <conditionalFormatting sqref="M20">
    <cfRule type="cellIs" dxfId="24" priority="16" operator="lessThan">
      <formula>#REF!</formula>
    </cfRule>
  </conditionalFormatting>
  <conditionalFormatting sqref="M21">
    <cfRule type="cellIs" dxfId="23" priority="15" operator="lessThan">
      <formula>#REF!</formula>
    </cfRule>
  </conditionalFormatting>
  <conditionalFormatting sqref="M24">
    <cfRule type="cellIs" dxfId="22" priority="12" operator="lessThan">
      <formula>#REF!</formula>
    </cfRule>
  </conditionalFormatting>
  <conditionalFormatting sqref="M22">
    <cfRule type="cellIs" dxfId="21" priority="14" operator="lessThan">
      <formula>#REF!</formula>
    </cfRule>
  </conditionalFormatting>
  <conditionalFormatting sqref="M23">
    <cfRule type="cellIs" dxfId="20" priority="13" operator="lessThan">
      <formula>#REF!</formula>
    </cfRule>
  </conditionalFormatting>
  <conditionalFormatting sqref="M27">
    <cfRule type="cellIs" dxfId="19" priority="10" operator="lessThan">
      <formula>#REF!</formula>
    </cfRule>
  </conditionalFormatting>
  <conditionalFormatting sqref="M25">
    <cfRule type="cellIs" dxfId="18" priority="11" operator="lessThan">
      <formula>#REF!</formula>
    </cfRule>
  </conditionalFormatting>
  <conditionalFormatting sqref="M28:M31">
    <cfRule type="cellIs" dxfId="17" priority="9" operator="lessThan">
      <formula>#REF!</formula>
    </cfRule>
  </conditionalFormatting>
  <conditionalFormatting sqref="M26">
    <cfRule type="cellIs" dxfId="16" priority="8" operator="lessThan">
      <formula>#REF!</formula>
    </cfRule>
  </conditionalFormatting>
  <conditionalFormatting sqref="M24">
    <cfRule type="cellIs" dxfId="15" priority="7" operator="lessThan">
      <formula>#REF!</formula>
    </cfRule>
  </conditionalFormatting>
  <conditionalFormatting sqref="M22">
    <cfRule type="cellIs" dxfId="14" priority="6" operator="lessThan">
      <formula>#REF!</formula>
    </cfRule>
  </conditionalFormatting>
  <conditionalFormatting sqref="M23">
    <cfRule type="cellIs" dxfId="13" priority="5" operator="lessThan">
      <formula>#REF!</formula>
    </cfRule>
  </conditionalFormatting>
  <conditionalFormatting sqref="M27">
    <cfRule type="cellIs" dxfId="12" priority="4" operator="lessThan">
      <formula>#REF!</formula>
    </cfRule>
  </conditionalFormatting>
  <conditionalFormatting sqref="M25">
    <cfRule type="cellIs" dxfId="11" priority="3" operator="lessThan">
      <formula>#REF!</formula>
    </cfRule>
  </conditionalFormatting>
  <conditionalFormatting sqref="M28:M31">
    <cfRule type="cellIs" dxfId="10" priority="2" operator="lessThan">
      <formula>#REF!</formula>
    </cfRule>
  </conditionalFormatting>
  <conditionalFormatting sqref="M26">
    <cfRule type="cellIs" dxfId="9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11" workbookViewId="0">
      <selection activeCell="F13" sqref="F13"/>
    </sheetView>
  </sheetViews>
  <sheetFormatPr defaultRowHeight="15" x14ac:dyDescent="0.25"/>
  <cols>
    <col min="2" max="2" width="8.42578125" customWidth="1"/>
    <col min="3" max="3" width="13.7109375" customWidth="1"/>
    <col min="4" max="4" width="15.42578125" customWidth="1"/>
    <col min="5" max="5" width="18.7109375" customWidth="1"/>
    <col min="6" max="6" width="10.42578125" customWidth="1"/>
    <col min="7" max="7" width="8" customWidth="1"/>
    <col min="8" max="8" width="6" customWidth="1"/>
    <col min="9" max="9" width="18.7109375" customWidth="1"/>
    <col min="10" max="10" width="35.42578125" customWidth="1"/>
    <col min="14" max="14" width="9.5703125" bestFit="1" customWidth="1"/>
    <col min="15" max="15" width="10.5703125" bestFit="1" customWidth="1"/>
  </cols>
  <sheetData>
    <row r="1" spans="1:23" x14ac:dyDescent="0.25">
      <c r="A1" s="6"/>
      <c r="B1" s="6"/>
      <c r="C1" s="6"/>
      <c r="D1" s="6"/>
      <c r="E1" s="15"/>
      <c r="M1" s="16"/>
      <c r="S1" s="11"/>
      <c r="T1" s="11"/>
      <c r="U1" s="11"/>
      <c r="V1" s="11"/>
      <c r="W1" s="11"/>
    </row>
    <row r="2" spans="1:23" x14ac:dyDescent="0.25">
      <c r="A2" s="6"/>
      <c r="B2" s="6"/>
      <c r="C2" s="6"/>
      <c r="D2" s="6"/>
      <c r="E2" s="15"/>
      <c r="M2" s="16"/>
      <c r="S2" s="11"/>
      <c r="T2" s="11"/>
      <c r="U2" s="11"/>
      <c r="V2" s="11"/>
      <c r="W2" s="11"/>
    </row>
    <row r="3" spans="1:23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4" spans="1:23" x14ac:dyDescent="0.25">
      <c r="A4" s="6"/>
      <c r="B4" s="6"/>
      <c r="C4" s="6"/>
      <c r="D4" s="6"/>
      <c r="E4" s="15"/>
      <c r="M4" s="16"/>
      <c r="S4" s="11"/>
      <c r="T4" s="11"/>
      <c r="U4" s="11"/>
      <c r="V4" s="11"/>
      <c r="W4" s="11"/>
    </row>
    <row r="5" spans="1:23" x14ac:dyDescent="0.25">
      <c r="A5" s="6"/>
      <c r="B5" s="6"/>
      <c r="C5" s="6"/>
      <c r="D5" s="6"/>
      <c r="E5" s="15"/>
      <c r="M5" s="16"/>
      <c r="S5" s="11"/>
      <c r="T5" s="11"/>
      <c r="U5" s="11"/>
      <c r="V5" s="11"/>
      <c r="W5" s="11"/>
    </row>
    <row r="6" spans="1:23" x14ac:dyDescent="0.25">
      <c r="A6" s="6"/>
      <c r="B6" s="6"/>
      <c r="C6" s="6"/>
      <c r="D6" s="6"/>
      <c r="E6" s="15"/>
      <c r="M6" s="16"/>
      <c r="S6" s="11"/>
      <c r="T6" s="11"/>
      <c r="U6" s="11"/>
      <c r="V6" s="11"/>
      <c r="W6" s="11"/>
    </row>
    <row r="8" spans="1:23" ht="63.75" x14ac:dyDescent="0.25">
      <c r="A8" s="169" t="s">
        <v>1</v>
      </c>
      <c r="B8" s="169" t="s">
        <v>2</v>
      </c>
      <c r="C8" s="170" t="s">
        <v>764</v>
      </c>
      <c r="D8" s="169" t="s">
        <v>3</v>
      </c>
      <c r="E8" s="169" t="s">
        <v>4</v>
      </c>
      <c r="F8" s="170" t="s">
        <v>341</v>
      </c>
      <c r="G8" s="169" t="s">
        <v>168</v>
      </c>
      <c r="H8" s="170" t="s">
        <v>336</v>
      </c>
      <c r="I8" s="170" t="s">
        <v>337</v>
      </c>
      <c r="J8" s="170" t="s">
        <v>967</v>
      </c>
    </row>
    <row r="9" spans="1:23" s="11" customFormat="1" ht="153" x14ac:dyDescent="0.25">
      <c r="A9" s="171" t="s">
        <v>582</v>
      </c>
      <c r="B9" s="182" t="s">
        <v>580</v>
      </c>
      <c r="C9" s="180" t="s">
        <v>583</v>
      </c>
      <c r="D9" s="172" t="s">
        <v>584</v>
      </c>
      <c r="E9" s="172" t="s">
        <v>889</v>
      </c>
      <c r="F9" s="178">
        <v>44411</v>
      </c>
      <c r="G9" s="174" t="s">
        <v>163</v>
      </c>
      <c r="H9" s="172">
        <f>12</f>
        <v>12</v>
      </c>
      <c r="I9" s="172" t="s">
        <v>917</v>
      </c>
      <c r="J9" s="194" t="s">
        <v>960</v>
      </c>
    </row>
    <row r="10" spans="1:23" s="11" customFormat="1" ht="151.5" customHeight="1" x14ac:dyDescent="0.25">
      <c r="A10" s="171" t="s">
        <v>585</v>
      </c>
      <c r="B10" s="182" t="s">
        <v>580</v>
      </c>
      <c r="C10" s="180" t="s">
        <v>586</v>
      </c>
      <c r="D10" s="172" t="s">
        <v>587</v>
      </c>
      <c r="E10" s="172" t="s">
        <v>923</v>
      </c>
      <c r="F10" s="178">
        <v>44411</v>
      </c>
      <c r="G10" s="174" t="s">
        <v>163</v>
      </c>
      <c r="H10" s="172">
        <f>12</f>
        <v>12</v>
      </c>
      <c r="I10" s="172" t="s">
        <v>900</v>
      </c>
      <c r="J10" s="194" t="s">
        <v>961</v>
      </c>
    </row>
    <row r="11" spans="1:23" s="11" customFormat="1" ht="144" customHeight="1" x14ac:dyDescent="0.25">
      <c r="A11" s="171" t="s">
        <v>559</v>
      </c>
      <c r="B11" s="182" t="s">
        <v>561</v>
      </c>
      <c r="C11" s="180" t="s">
        <v>560</v>
      </c>
      <c r="D11" s="172" t="s">
        <v>564</v>
      </c>
      <c r="E11" s="172" t="s">
        <v>565</v>
      </c>
      <c r="F11" s="178">
        <v>44413</v>
      </c>
      <c r="G11" s="174" t="s">
        <v>163</v>
      </c>
      <c r="H11" s="172">
        <f>12</f>
        <v>12</v>
      </c>
      <c r="I11" s="172" t="s">
        <v>848</v>
      </c>
      <c r="J11" s="194" t="s">
        <v>962</v>
      </c>
    </row>
    <row r="12" spans="1:23" ht="158.25" customHeight="1" x14ac:dyDescent="0.25">
      <c r="A12" s="171"/>
      <c r="B12" s="171" t="s">
        <v>650</v>
      </c>
      <c r="C12" s="195" t="s">
        <v>806</v>
      </c>
      <c r="D12" s="172" t="s">
        <v>84</v>
      </c>
      <c r="E12" s="172" t="s">
        <v>861</v>
      </c>
      <c r="F12" s="178">
        <v>44419</v>
      </c>
      <c r="G12" s="174" t="s">
        <v>163</v>
      </c>
      <c r="H12" s="176">
        <f>12</f>
        <v>12</v>
      </c>
      <c r="I12" s="172" t="s">
        <v>758</v>
      </c>
      <c r="J12" s="196" t="s">
        <v>963</v>
      </c>
    </row>
    <row r="13" spans="1:23" ht="85.5" customHeight="1" x14ac:dyDescent="0.25">
      <c r="A13" s="171" t="s">
        <v>579</v>
      </c>
      <c r="B13" s="182" t="s">
        <v>580</v>
      </c>
      <c r="C13" s="180" t="s">
        <v>801</v>
      </c>
      <c r="D13" s="172" t="s">
        <v>578</v>
      </c>
      <c r="E13" s="172" t="s">
        <v>581</v>
      </c>
      <c r="F13" s="186">
        <v>44425</v>
      </c>
      <c r="G13" s="174" t="s">
        <v>163</v>
      </c>
      <c r="H13" s="176">
        <f>12</f>
        <v>12</v>
      </c>
      <c r="I13" s="172" t="s">
        <v>870</v>
      </c>
      <c r="J13" s="197" t="s">
        <v>964</v>
      </c>
    </row>
    <row r="14" spans="1:23" ht="230.25" customHeight="1" x14ac:dyDescent="0.25">
      <c r="A14" s="171" t="s">
        <v>657</v>
      </c>
      <c r="B14" s="171" t="s">
        <v>658</v>
      </c>
      <c r="C14" s="171" t="s">
        <v>819</v>
      </c>
      <c r="D14" s="172" t="s">
        <v>659</v>
      </c>
      <c r="E14" s="172" t="s">
        <v>660</v>
      </c>
      <c r="F14" s="178">
        <v>44425</v>
      </c>
      <c r="G14" s="174" t="s">
        <v>163</v>
      </c>
      <c r="H14" s="176">
        <f>12</f>
        <v>12</v>
      </c>
      <c r="I14" s="172" t="s">
        <v>916</v>
      </c>
      <c r="J14" s="197" t="s">
        <v>966</v>
      </c>
    </row>
    <row r="15" spans="1:23" ht="51" x14ac:dyDescent="0.25">
      <c r="A15" s="171" t="s">
        <v>301</v>
      </c>
      <c r="B15" s="182" t="s">
        <v>269</v>
      </c>
      <c r="C15" s="182" t="s">
        <v>802</v>
      </c>
      <c r="D15" s="172" t="s">
        <v>73</v>
      </c>
      <c r="E15" s="172" t="s">
        <v>74</v>
      </c>
      <c r="F15" s="173">
        <v>44441</v>
      </c>
      <c r="G15" s="174" t="s">
        <v>172</v>
      </c>
      <c r="H15" s="179">
        <f>12+12+12+12</f>
        <v>48</v>
      </c>
      <c r="I15" s="183" t="s">
        <v>902</v>
      </c>
      <c r="J15" s="198" t="s">
        <v>965</v>
      </c>
      <c r="N15" s="132"/>
    </row>
    <row r="16" spans="1:23" ht="89.25" x14ac:dyDescent="0.25">
      <c r="A16" s="171" t="s">
        <v>295</v>
      </c>
      <c r="B16" s="171" t="s">
        <v>289</v>
      </c>
      <c r="C16" s="171" t="s">
        <v>803</v>
      </c>
      <c r="D16" s="172" t="s">
        <v>20</v>
      </c>
      <c r="E16" s="172" t="s">
        <v>243</v>
      </c>
      <c r="F16" s="173">
        <v>44443</v>
      </c>
      <c r="G16" s="183" t="s">
        <v>957</v>
      </c>
      <c r="H16" s="179">
        <f>12+12+12</f>
        <v>36</v>
      </c>
      <c r="I16" s="172" t="s">
        <v>857</v>
      </c>
      <c r="J16" s="199" t="s">
        <v>958</v>
      </c>
      <c r="N16" s="132"/>
      <c r="O16" s="132"/>
    </row>
    <row r="17" spans="1:10" ht="265.5" customHeight="1" x14ac:dyDescent="0.25">
      <c r="A17" s="175" t="s">
        <v>748</v>
      </c>
      <c r="B17" s="171" t="s">
        <v>754</v>
      </c>
      <c r="C17" s="171" t="s">
        <v>804</v>
      </c>
      <c r="D17" s="172" t="s">
        <v>746</v>
      </c>
      <c r="E17" s="172" t="s">
        <v>749</v>
      </c>
      <c r="F17" s="186">
        <v>44448</v>
      </c>
      <c r="G17" s="174" t="s">
        <v>163</v>
      </c>
      <c r="H17" s="179">
        <f>12</f>
        <v>12</v>
      </c>
      <c r="I17" s="172" t="s">
        <v>855</v>
      </c>
      <c r="J17" s="200" t="s">
        <v>965</v>
      </c>
    </row>
    <row r="18" spans="1:10" ht="93" customHeight="1" x14ac:dyDescent="0.25">
      <c r="A18" s="171" t="s">
        <v>309</v>
      </c>
      <c r="B18" s="171" t="s">
        <v>280</v>
      </c>
      <c r="C18" s="201" t="s">
        <v>806</v>
      </c>
      <c r="D18" s="172" t="s">
        <v>40</v>
      </c>
      <c r="E18" s="171" t="s">
        <v>41</v>
      </c>
      <c r="F18" s="173">
        <v>44452</v>
      </c>
      <c r="G18" s="174" t="s">
        <v>189</v>
      </c>
      <c r="H18" s="202">
        <f>12+12+12+12+12</f>
        <v>60</v>
      </c>
      <c r="I18" s="172" t="s">
        <v>903</v>
      </c>
      <c r="J18" s="199" t="s">
        <v>968</v>
      </c>
    </row>
    <row r="19" spans="1:10" ht="140.25" customHeight="1" x14ac:dyDescent="0.25">
      <c r="A19" s="171" t="s">
        <v>311</v>
      </c>
      <c r="B19" s="182" t="s">
        <v>290</v>
      </c>
      <c r="C19" s="172" t="s">
        <v>775</v>
      </c>
      <c r="D19" s="172" t="s">
        <v>188</v>
      </c>
      <c r="E19" s="172" t="s">
        <v>251</v>
      </c>
      <c r="F19" s="173">
        <v>44459</v>
      </c>
      <c r="G19" s="173" t="s">
        <v>172</v>
      </c>
      <c r="H19" s="175">
        <f>12+4+4</f>
        <v>20</v>
      </c>
      <c r="I19" s="172" t="s">
        <v>371</v>
      </c>
      <c r="J19" s="181" t="s">
        <v>958</v>
      </c>
    </row>
  </sheetData>
  <conditionalFormatting sqref="F15:F19">
    <cfRule type="cellIs" dxfId="8" priority="4" operator="lessThan">
      <formula>#REF!</formula>
    </cfRule>
  </conditionalFormatting>
  <conditionalFormatting sqref="F12:F14">
    <cfRule type="cellIs" dxfId="7" priority="3" operator="lessThan">
      <formula>#REF!</formula>
    </cfRule>
  </conditionalFormatting>
  <conditionalFormatting sqref="F9">
    <cfRule type="cellIs" dxfId="6" priority="2" operator="lessThan">
      <formula>#REF!</formula>
    </cfRule>
  </conditionalFormatting>
  <conditionalFormatting sqref="F10:F11">
    <cfRule type="cellIs" dxfId="5" priority="1" operator="lessThan">
      <formula>#REF!</formula>
    </cfRule>
  </conditionalFormatting>
  <pageMargins left="3.937007874015748E-2" right="3.937007874015748E-2" top="0.59055118110236227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2" sqref="J2"/>
    </sheetView>
  </sheetViews>
  <sheetFormatPr defaultRowHeight="15" x14ac:dyDescent="0.25"/>
  <cols>
    <col min="1" max="1" width="5.140625" customWidth="1"/>
    <col min="2" max="2" width="9.85546875" customWidth="1"/>
    <col min="3" max="3" width="8.7109375" customWidth="1"/>
    <col min="4" max="4" width="16.28515625" customWidth="1"/>
    <col min="5" max="5" width="28.140625" customWidth="1"/>
    <col min="6" max="6" width="33.5703125" customWidth="1"/>
    <col min="7" max="7" width="10.7109375" customWidth="1"/>
    <col min="8" max="8" width="10.5703125" customWidth="1"/>
    <col min="9" max="9" width="11.140625" customWidth="1"/>
    <col min="10" max="10" width="6.42578125" customWidth="1"/>
  </cols>
  <sheetData>
    <row r="1" spans="1:10" ht="19.5" x14ac:dyDescent="0.25">
      <c r="A1" s="184"/>
      <c r="B1" s="215" t="s">
        <v>334</v>
      </c>
      <c r="C1" s="215"/>
      <c r="D1" s="215"/>
      <c r="E1" s="215"/>
      <c r="F1" s="215"/>
      <c r="G1" s="215" t="s">
        <v>331</v>
      </c>
      <c r="H1" s="215"/>
      <c r="I1" s="215"/>
      <c r="J1" s="215"/>
    </row>
    <row r="2" spans="1:10" ht="54" customHeight="1" x14ac:dyDescent="0.25">
      <c r="A2" s="169" t="s">
        <v>0</v>
      </c>
      <c r="B2" s="169" t="s">
        <v>1</v>
      </c>
      <c r="C2" s="169" t="s">
        <v>2</v>
      </c>
      <c r="D2" s="170" t="s">
        <v>764</v>
      </c>
      <c r="E2" s="169" t="s">
        <v>3</v>
      </c>
      <c r="F2" s="169" t="s">
        <v>4</v>
      </c>
      <c r="G2" s="170" t="s">
        <v>7</v>
      </c>
      <c r="H2" s="170" t="s">
        <v>956</v>
      </c>
      <c r="I2" s="169" t="s">
        <v>168</v>
      </c>
      <c r="J2" s="170" t="s">
        <v>336</v>
      </c>
    </row>
    <row r="3" spans="1:10" ht="104.25" customHeight="1" x14ac:dyDescent="0.25">
      <c r="A3" s="185"/>
      <c r="B3" s="171" t="s">
        <v>657</v>
      </c>
      <c r="C3" s="171" t="s">
        <v>658</v>
      </c>
      <c r="D3" s="171" t="s">
        <v>819</v>
      </c>
      <c r="E3" s="172" t="s">
        <v>659</v>
      </c>
      <c r="F3" s="172" t="s">
        <v>660</v>
      </c>
      <c r="G3" s="177">
        <v>44060</v>
      </c>
      <c r="H3" s="178">
        <v>44425</v>
      </c>
      <c r="I3" s="174" t="s">
        <v>163</v>
      </c>
      <c r="J3" s="179">
        <f>12</f>
        <v>12</v>
      </c>
    </row>
    <row r="4" spans="1:10" ht="42" customHeight="1" x14ac:dyDescent="0.25">
      <c r="A4" s="185"/>
      <c r="B4" s="171" t="s">
        <v>707</v>
      </c>
      <c r="C4" s="171" t="s">
        <v>708</v>
      </c>
      <c r="D4" s="180" t="s">
        <v>808</v>
      </c>
      <c r="E4" s="172" t="s">
        <v>709</v>
      </c>
      <c r="F4" s="181" t="s">
        <v>710</v>
      </c>
      <c r="G4" s="177">
        <v>44105</v>
      </c>
      <c r="H4" s="178">
        <v>44470</v>
      </c>
      <c r="I4" s="174" t="s">
        <v>163</v>
      </c>
      <c r="J4" s="179">
        <v>12</v>
      </c>
    </row>
    <row r="5" spans="1:10" ht="42" customHeight="1" x14ac:dyDescent="0.25">
      <c r="A5" s="185"/>
      <c r="B5" s="171" t="s">
        <v>652</v>
      </c>
      <c r="C5" s="171" t="s">
        <v>644</v>
      </c>
      <c r="D5" s="180" t="s">
        <v>807</v>
      </c>
      <c r="E5" s="172" t="s">
        <v>722</v>
      </c>
      <c r="F5" s="181" t="s">
        <v>954</v>
      </c>
      <c r="G5" s="177">
        <v>44105</v>
      </c>
      <c r="H5" s="178">
        <v>44470</v>
      </c>
      <c r="I5" s="174" t="s">
        <v>163</v>
      </c>
      <c r="J5" s="179">
        <f>12</f>
        <v>12</v>
      </c>
    </row>
    <row r="6" spans="1:10" ht="28.5" customHeight="1" x14ac:dyDescent="0.25">
      <c r="A6" s="185"/>
      <c r="B6" s="171" t="s">
        <v>317</v>
      </c>
      <c r="C6" s="171" t="s">
        <v>281</v>
      </c>
      <c r="D6" s="171" t="s">
        <v>810</v>
      </c>
      <c r="E6" s="176" t="s">
        <v>43</v>
      </c>
      <c r="F6" s="172" t="s">
        <v>66</v>
      </c>
      <c r="G6" s="173">
        <v>43014</v>
      </c>
      <c r="H6" s="173">
        <v>44475</v>
      </c>
      <c r="I6" s="174" t="s">
        <v>172</v>
      </c>
      <c r="J6" s="179">
        <f>12+12+12+12</f>
        <v>48</v>
      </c>
    </row>
    <row r="7" spans="1:10" ht="28.5" customHeight="1" x14ac:dyDescent="0.25">
      <c r="A7" s="185"/>
      <c r="B7" s="171" t="s">
        <v>298</v>
      </c>
      <c r="C7" s="182" t="s">
        <v>286</v>
      </c>
      <c r="D7" s="182" t="s">
        <v>813</v>
      </c>
      <c r="E7" s="172" t="s">
        <v>164</v>
      </c>
      <c r="F7" s="172" t="s">
        <v>242</v>
      </c>
      <c r="G7" s="173">
        <v>43787</v>
      </c>
      <c r="H7" s="173">
        <v>44518</v>
      </c>
      <c r="I7" s="173" t="s">
        <v>751</v>
      </c>
      <c r="J7" s="179">
        <f>12+12</f>
        <v>24</v>
      </c>
    </row>
    <row r="8" spans="1:10" ht="17.25" customHeight="1" x14ac:dyDescent="0.25">
      <c r="A8" s="185"/>
      <c r="B8" s="171" t="s">
        <v>733</v>
      </c>
      <c r="C8" s="171" t="s">
        <v>734</v>
      </c>
      <c r="D8" s="180" t="s">
        <v>780</v>
      </c>
      <c r="E8" s="172" t="s">
        <v>34</v>
      </c>
      <c r="F8" s="181" t="s">
        <v>735</v>
      </c>
      <c r="G8" s="177">
        <v>44196</v>
      </c>
      <c r="H8" s="178">
        <v>44561</v>
      </c>
      <c r="I8" s="174" t="s">
        <v>163</v>
      </c>
      <c r="J8" s="179">
        <f>12</f>
        <v>12</v>
      </c>
    </row>
    <row r="9" spans="1:10" ht="79.5" customHeight="1" x14ac:dyDescent="0.25">
      <c r="A9" s="171"/>
      <c r="B9" s="171" t="s">
        <v>197</v>
      </c>
      <c r="C9" s="171" t="s">
        <v>198</v>
      </c>
      <c r="D9" s="171" t="s">
        <v>771</v>
      </c>
      <c r="E9" s="172" t="s">
        <v>199</v>
      </c>
      <c r="F9" s="172" t="s">
        <v>953</v>
      </c>
      <c r="G9" s="173">
        <v>43840</v>
      </c>
      <c r="H9" s="173">
        <v>44571</v>
      </c>
      <c r="I9" s="174" t="s">
        <v>167</v>
      </c>
      <c r="J9" s="175">
        <f>12+12</f>
        <v>24</v>
      </c>
    </row>
    <row r="10" spans="1:10" ht="31.5" customHeight="1" x14ac:dyDescent="0.25">
      <c r="A10" s="185"/>
      <c r="B10" s="171" t="s">
        <v>58</v>
      </c>
      <c r="C10" s="171" t="s">
        <v>59</v>
      </c>
      <c r="D10" s="171" t="s">
        <v>770</v>
      </c>
      <c r="E10" s="172" t="s">
        <v>328</v>
      </c>
      <c r="F10" s="171" t="s">
        <v>60</v>
      </c>
      <c r="G10" s="173">
        <v>43475</v>
      </c>
      <c r="H10" s="173">
        <v>44571</v>
      </c>
      <c r="I10" s="174" t="s">
        <v>173</v>
      </c>
      <c r="J10" s="179">
        <f>12+12+12</f>
        <v>36</v>
      </c>
    </row>
    <row r="11" spans="1:10" ht="54" customHeight="1" x14ac:dyDescent="0.25">
      <c r="A11" s="185"/>
      <c r="B11" s="171" t="s">
        <v>567</v>
      </c>
      <c r="C11" s="182" t="s">
        <v>644</v>
      </c>
      <c r="D11" s="180" t="s">
        <v>794</v>
      </c>
      <c r="E11" s="172" t="s">
        <v>645</v>
      </c>
      <c r="F11" s="172" t="s">
        <v>955</v>
      </c>
      <c r="G11" s="177">
        <v>43986</v>
      </c>
      <c r="H11" s="178">
        <v>44716</v>
      </c>
      <c r="I11" s="183" t="s">
        <v>935</v>
      </c>
      <c r="J11" s="179">
        <f>12+12</f>
        <v>24</v>
      </c>
    </row>
  </sheetData>
  <autoFilter ref="A2:J2">
    <sortState ref="A3:J13">
      <sortCondition ref="H2"/>
    </sortState>
  </autoFilter>
  <mergeCells count="2">
    <mergeCell ref="B1:F1"/>
    <mergeCell ref="G1:J1"/>
  </mergeCells>
  <conditionalFormatting sqref="H4">
    <cfRule type="cellIs" dxfId="4" priority="6" operator="lessThan">
      <formula>#REF!</formula>
    </cfRule>
  </conditionalFormatting>
  <conditionalFormatting sqref="H8">
    <cfRule type="cellIs" dxfId="3" priority="2" operator="lessThan">
      <formula>#REF!</formula>
    </cfRule>
  </conditionalFormatting>
  <conditionalFormatting sqref="H5">
    <cfRule type="cellIs" dxfId="2" priority="4" operator="lessThan">
      <formula>#REF!</formula>
    </cfRule>
  </conditionalFormatting>
  <conditionalFormatting sqref="H7">
    <cfRule type="cellIs" dxfId="1" priority="3" operator="lessThan">
      <formula>#REF!</formula>
    </cfRule>
  </conditionalFormatting>
  <conditionalFormatting sqref="H11">
    <cfRule type="cellIs" dxfId="0" priority="1" operator="lessThan">
      <formula>#REF!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Contratos Vigentes</vt:lpstr>
      <vt:lpstr>Contratos Encerrados</vt:lpstr>
      <vt:lpstr>ARP - Registros de Preços</vt:lpstr>
      <vt:lpstr>ARP sem Validade</vt:lpstr>
      <vt:lpstr>Controle -Tramitação - Aditivos</vt:lpstr>
      <vt:lpstr>Ana Cris - Controle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2021-08-06T13:18:37Z</cp:lastPrinted>
  <dcterms:created xsi:type="dcterms:W3CDTF">2019-02-08T12:47:48Z</dcterms:created>
  <dcterms:modified xsi:type="dcterms:W3CDTF">2021-08-09T19:24:19Z</dcterms:modified>
</cp:coreProperties>
</file>