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05\Arquivos\CPL\LICITAÇÃO-CPL\Licitacao 2022\Processos 2022\PAL 035.2022 - Contratação de Serviços Arquitetônicos – Elaboração de Projetos\ETP\ETP CORENMS\"/>
    </mc:Choice>
  </mc:AlternateContent>
  <xr:revisionPtr revIDLastSave="0" documentId="13_ncr:1_{7C4F73D6-D9F1-4656-ABB3-EE66BA60C0AA}" xr6:coauthVersionLast="47" xr6:coauthVersionMax="47" xr10:uidLastSave="{00000000-0000-0000-0000-000000000000}"/>
  <bookViews>
    <workbookView xWindow="75" yWindow="15" windowWidth="28725" windowHeight="15585" activeTab="1" xr2:uid="{50622DBA-FA79-4050-8406-82983E76B707}"/>
  </bookViews>
  <sheets>
    <sheet name="Quantitativo M2" sheetId="5" r:id="rId1"/>
    <sheet name="Cronograma físico financeiro" sheetId="3" r:id="rId2"/>
    <sheet name=" BDI UTILIZADO" sheetId="1" r:id="rId3"/>
    <sheet name="PROPOSTA DE PREÇOS" sheetId="7" r:id="rId4"/>
  </sheets>
  <calcPr calcId="18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3" l="1"/>
  <c r="H12" i="3"/>
  <c r="H11" i="3"/>
  <c r="G11" i="3"/>
  <c r="E11" i="3"/>
  <c r="D11" i="3"/>
  <c r="G29" i="7" l="1"/>
  <c r="G30" i="7" s="1"/>
  <c r="G34" i="7"/>
  <c r="G35" i="7" s="1"/>
  <c r="G36" i="7" l="1"/>
  <c r="G9" i="3"/>
  <c r="E7" i="3"/>
  <c r="D5" i="3"/>
  <c r="D12" i="1"/>
  <c r="D17" i="1" s="1"/>
  <c r="E12" i="1"/>
  <c r="E17" i="1" s="1"/>
  <c r="B6" i="5"/>
  <c r="E7" i="1"/>
  <c r="D7" i="1"/>
  <c r="F9" i="3" l="1"/>
  <c r="D9" i="3"/>
  <c r="H9" i="3" s="1"/>
  <c r="G7" i="3"/>
  <c r="F7" i="3"/>
  <c r="D7" i="3"/>
  <c r="H7" i="3" s="1"/>
  <c r="F5" i="3"/>
  <c r="G5" i="3" s="1"/>
  <c r="E5" i="3"/>
  <c r="H5" i="3" l="1"/>
  <c r="I6" i="3" s="1"/>
  <c r="I8" i="3" s="1"/>
  <c r="I10" i="3" s="1"/>
</calcChain>
</file>

<file path=xl/sharedStrings.xml><?xml version="1.0" encoding="utf-8"?>
<sst xmlns="http://schemas.openxmlformats.org/spreadsheetml/2006/main" count="153" uniqueCount="136">
  <si>
    <t>BONIFICAÇÃO/LUCRO</t>
  </si>
  <si>
    <t>DESPESAS INDIRETAS</t>
  </si>
  <si>
    <t>D</t>
  </si>
  <si>
    <t>ADMINISTRAÇÃO CENTRAL</t>
  </si>
  <si>
    <t>SEGURO E GARANTIA</t>
  </si>
  <si>
    <t>RISCO</t>
  </si>
  <si>
    <t>DESPESAS FINANCEIRAS</t>
  </si>
  <si>
    <t>IMPOSTOS</t>
  </si>
  <si>
    <t>COFINS</t>
  </si>
  <si>
    <t>PIS</t>
  </si>
  <si>
    <t>CONTRIBUIÇÃO PREVIDENCIÁRIA DA RECEITA BRUTA (CPRB)</t>
  </si>
  <si>
    <t>2.1</t>
  </si>
  <si>
    <t>2.2</t>
  </si>
  <si>
    <t>2.3</t>
  </si>
  <si>
    <t>2.4</t>
  </si>
  <si>
    <t>3.1</t>
  </si>
  <si>
    <t>3.2</t>
  </si>
  <si>
    <t>3.3</t>
  </si>
  <si>
    <t>3.4</t>
  </si>
  <si>
    <t>AC</t>
  </si>
  <si>
    <t>SG</t>
  </si>
  <si>
    <t>DF</t>
  </si>
  <si>
    <t>R</t>
  </si>
  <si>
    <t>I</t>
  </si>
  <si>
    <t>TOTAL TAXA B.D.I.</t>
  </si>
  <si>
    <t xml:space="preserve">BDI = </t>
  </si>
  <si>
    <t>(1-I)</t>
  </si>
  <si>
    <t>L</t>
  </si>
  <si>
    <t>i1</t>
  </si>
  <si>
    <t>i2</t>
  </si>
  <si>
    <t>i3</t>
  </si>
  <si>
    <t>i4</t>
  </si>
  <si>
    <t>Assinatura do representante legal</t>
  </si>
  <si>
    <t>Nome da empresa (carimbo, se possível)</t>
  </si>
  <si>
    <t xml:space="preserve">ISS (QN) </t>
  </si>
  <si>
    <t>OBSERVAÇÕES:</t>
  </si>
  <si>
    <t>2) As empresas sujeitas ao regime de tributação de incidência não cumulativa de PIS e COFINS devem apresentar demonstrativo de apuração de contribuições sociais, comprovando que os percentuais dos referidos tributos adotados na taxa de BDI correspondem à média dos percentuaais efetivos recolhidos em virtude do diretiro de compensação dos créditos previstos no art. 3º das Lei nº 10.637/2002 e 10.833/2003, de forma a garantir que os preços efetivamente contratdos reflitam em benefícios tributários.</t>
  </si>
  <si>
    <t>1) Percentual de Composição do BDI etabelecidos conforme Acórdão TCU nº 2.622/2013, devidamente adaptados para serviços de engenharia (PIS e COFINS), conforme Lei nº 10.637/2002 e Lei nº 10.833/2003, respectivamente. Para alícotas de PIS e CONFINS, foram utilizados os percentuais referentes ao regime cumulativo.</t>
  </si>
  <si>
    <t>ITEM</t>
  </si>
  <si>
    <t>30 DIAS</t>
  </si>
  <si>
    <t>60 DIAS</t>
  </si>
  <si>
    <t>90 DIAS</t>
  </si>
  <si>
    <t>120 DIAS</t>
  </si>
  <si>
    <t>ETAPAS/DESCRIÇÃO</t>
  </si>
  <si>
    <t>VALOR TOTAL PAGO (R$)</t>
  </si>
  <si>
    <t>MODELO BONIFICAÇÕES E DESPESAS INDIRETAS</t>
  </si>
  <si>
    <t>Data da Proposta/Licitação</t>
  </si>
  <si>
    <t>Prazo Inicial</t>
  </si>
  <si>
    <t>Item</t>
  </si>
  <si>
    <t>VALOR TOTAL S/ BDI</t>
  </si>
  <si>
    <t>VALOR TOTAL COM BDI</t>
  </si>
  <si>
    <t>BDI</t>
  </si>
  <si>
    <t xml:space="preserve">EDITAL DE PREGÃO ELETRÔNICO Nº </t>
  </si>
  <si>
    <t>____/2022</t>
  </si>
  <si>
    <t>NOME DE EMPRESA:</t>
  </si>
  <si>
    <t>IDENTIFICAÇÃO/QUALIFICAÇÃO E ASSINATURA DO RESPONSÁVEL:</t>
  </si>
  <si>
    <t>__/___/2022</t>
  </si>
  <si>
    <t>TOTAL C/ BDI (R$)</t>
  </si>
  <si>
    <t>TOTAL ACUMULADO</t>
  </si>
  <si>
    <t>% DO PERÍODO</t>
  </si>
  <si>
    <t>% ACUMULADO</t>
  </si>
  <si>
    <t>CRONOGRAMA FÍSICO-FINANCEIRO</t>
  </si>
  <si>
    <t>Data: __/___/2022</t>
  </si>
  <si>
    <t>REFORMA DA ANTIGA SEDE DO COREN/MS</t>
  </si>
  <si>
    <t>VALOR TOTAL COM BDI  (R$)</t>
  </si>
  <si>
    <t>(1+AC+S+G+R)(1+DF)(1+L)</t>
  </si>
  <si>
    <t>Equipamentos e materiais</t>
  </si>
  <si>
    <t>Serviços</t>
  </si>
  <si>
    <t>COMPOSIÇÃO DA B.D.I. (SEM DESONERAÇÃO)</t>
  </si>
  <si>
    <t>Condomínio Conjunto Edifício Nacional</t>
  </si>
  <si>
    <t>Imóvel</t>
  </si>
  <si>
    <t>Sobreloja</t>
  </si>
  <si>
    <t>Salas 21 e 22</t>
  </si>
  <si>
    <t>Sala 26</t>
  </si>
  <si>
    <t>Total</t>
  </si>
  <si>
    <t>Área total - M2</t>
  </si>
  <si>
    <t>Unidade de Medida</t>
  </si>
  <si>
    <t>CATSERV</t>
  </si>
  <si>
    <t>M²</t>
  </si>
  <si>
    <t>Projeto Básico</t>
  </si>
  <si>
    <t>Programa de Necessidades;</t>
  </si>
  <si>
    <t>Projeto Executivo</t>
  </si>
  <si>
    <t>Descriçao/Especificação resumida</t>
  </si>
  <si>
    <t>Projeto Executivo Estrutural</t>
  </si>
  <si>
    <t>Projeto Executivo Hidrossanitário</t>
  </si>
  <si>
    <t>Projeto  Executivo de Águas Pluviais</t>
  </si>
  <si>
    <t>Projeto Executivo de Elétrica e Rede de Energia</t>
  </si>
  <si>
    <t>Projeto  Executivo de Instalações Mecânicas (Climatização, Ventilação e Exaustão);</t>
  </si>
  <si>
    <t>Projeto  Executivo de Instalações de Rede de Segurança Eletrônica;</t>
  </si>
  <si>
    <t>Projeto  Executivo de Luminotécnica e Iluminação completo;</t>
  </si>
  <si>
    <t>Projeto  Executivo de Telefonia e Rede Estruturada de Dados e Voz;</t>
  </si>
  <si>
    <t>Projeto  Executivo de Prevenção contra Incêndio e Pânico;</t>
  </si>
  <si>
    <t>Projeto  Executivo de Acessibilidade e intervenções físicas.</t>
  </si>
  <si>
    <t>Planilhas orçamentárias e cronogramas físico-financeiros</t>
  </si>
  <si>
    <t>Caderno de Especificações , encargos e Memorial Descritivo</t>
  </si>
  <si>
    <t>Levantamento Arquitetônico / Diagnóstico / Mapeamento de Danos</t>
  </si>
  <si>
    <t>Acompanhamento e Assessoramento durante o processo licitatório e fiscalização da execução de reforma da antiga Sede do Coren/MS - Sobreloja, Salas 21, 22 e 26</t>
  </si>
  <si>
    <t>Projeto Executivo de arquitetura e reforma da antiga Sede do Coren/MS - Sobreloja, Salas 21, 22 e 26</t>
  </si>
  <si>
    <t>Aprovações nos órgãos competentes e concessionárias afins</t>
  </si>
  <si>
    <t>No valor final de cada item já estão incluídos Encargos Sociais (ES) e BDI (Benefícios e despesas indiretas, composto de Despesas Indiretas (DI), Despesas Legais (DL) e Lucro (L)), cujos percentuais estão com valores médios, além das respectivas emissões da Anotação de Responsabilidade Técnica - ART (CREA) e/ou Registro de Responsabilidade Técnica – RRT (CAU).</t>
  </si>
  <si>
    <t>3) A proponente deve adotar na composição do BDI, a alíquota do ISS aplicável ao caso , em consonância com o disposto no art. 3º da Lei Complementar 116/2013. No presente caso consideramos o percentual de 3,00%  para esse ISSQN (Lei Complementar nº 59/03, que alterou dispositivos da Lei nº 1.466/73 que institui o Código Tributário do Município de Campo Grande)</t>
  </si>
  <si>
    <r>
      <rPr>
        <sz val="10"/>
        <rFont val="Arial"/>
        <family val="2"/>
      </rPr>
      <t>Levantamento Arquitetônico / Diagnóstico / Mapeamento de Danos; Programa de Necessidades;</t>
    </r>
    <r>
      <rPr>
        <b/>
        <sz val="10"/>
        <rFont val="Arial"/>
        <family val="2"/>
      </rPr>
      <t xml:space="preserve"> Anteprojeto</t>
    </r>
  </si>
  <si>
    <t xml:space="preserve">Restante a ser pago (R$) </t>
  </si>
  <si>
    <t>Assessoria de Fiscalização</t>
  </si>
  <si>
    <t>VALOR TOTAL C/ BDI</t>
  </si>
  <si>
    <t>BDI  (%)</t>
  </si>
  <si>
    <t>BDI (%)</t>
  </si>
  <si>
    <t>120 dias</t>
  </si>
  <si>
    <t>Quantidade estimada (metragem)</t>
  </si>
  <si>
    <t>Local:</t>
  </si>
  <si>
    <t xml:space="preserve">Município: </t>
  </si>
  <si>
    <t>Campo Grande/MS</t>
  </si>
  <si>
    <t>Data:</t>
  </si>
  <si>
    <t>Endereço:</t>
  </si>
  <si>
    <t> Rua Dom Aquino, nº 1354, Centro, Campo Grande/MS</t>
  </si>
  <si>
    <t xml:space="preserve">Antiga Sede do Coren/MS </t>
  </si>
  <si>
    <t>Elaboração de Projetos</t>
  </si>
  <si>
    <t>Contratação de empresa para a prestação de serviços técnicos especializados na elaboração de projetos de engenharia e arquitetura, básico, executivos e complementares.</t>
  </si>
  <si>
    <t>Empresa:</t>
  </si>
  <si>
    <t>CNPJ:</t>
  </si>
  <si>
    <t>Reforma:</t>
  </si>
  <si>
    <t>GRUPO ÚNICO</t>
  </si>
  <si>
    <t>Antiga Sede do Coren/MS - Conjunto Condomínio Edifício Nacional - Sobreloja, Salas 21, 22 e 26</t>
  </si>
  <si>
    <t>Serviço resumido:</t>
  </si>
  <si>
    <t>PROPOSTA</t>
  </si>
  <si>
    <t>REFERÊNCIA DE PREÇO</t>
  </si>
  <si>
    <t>Custo unitário (R$)</t>
  </si>
  <si>
    <t>Custo total (R$)</t>
  </si>
  <si>
    <t>Carimbo(CREA/CAU)</t>
  </si>
  <si>
    <t>Nome e assinatura</t>
  </si>
  <si>
    <t>Obs: qualquer informação importante deverá ser acrescida na proposta, inclusive em relação a preço/percentuais</t>
  </si>
  <si>
    <t>OBJETO: ELABORAÇÃO DE PROJETOS PARA REFORMA DA ANTIGA SEDE DO COREN/MS</t>
  </si>
  <si>
    <t>ANEXO ****DO EDITAL DE PREGÃO ELETRÔNICO Nº **/2023</t>
  </si>
  <si>
    <t>Serviço:</t>
  </si>
  <si>
    <r>
      <rPr>
        <b/>
        <sz val="11"/>
        <rFont val="Calibri"/>
        <family val="2"/>
        <scheme val="minor"/>
      </rPr>
      <t xml:space="preserve">Dados completo da empresa </t>
    </r>
    <r>
      <rPr>
        <sz val="11"/>
        <rFont val="Calibri"/>
        <family val="2"/>
        <scheme val="minor"/>
      </rPr>
      <t>(nome, endereço, telefone, e-mails, dados bancários, etc)</t>
    </r>
    <r>
      <rPr>
        <b/>
        <sz val="11"/>
        <rFont val="Calibri"/>
        <family val="2"/>
        <scheme val="minor"/>
      </rPr>
      <t>:</t>
    </r>
  </si>
  <si>
    <t xml:space="preserve">VALOR GLOBAL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</si>
</sst>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5" fillId="2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0" fontId="6" fillId="0" borderId="1" xfId="1" applyNumberFormat="1" applyFont="1" applyBorder="1" applyAlignment="1">
      <alignment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9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2" fillId="0" borderId="6" xfId="0" applyFont="1" applyBorder="1"/>
    <xf numFmtId="0" fontId="2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12" fillId="0" borderId="1" xfId="0" applyFont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44" fontId="8" fillId="0" borderId="13" xfId="2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0" borderId="13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4" fontId="2" fillId="0" borderId="1" xfId="2" applyFont="1" applyBorder="1" applyAlignment="1">
      <alignment wrapText="1"/>
    </xf>
    <xf numFmtId="44" fontId="2" fillId="0" borderId="1" xfId="2" applyFont="1" applyBorder="1"/>
    <xf numFmtId="44" fontId="2" fillId="0" borderId="1" xfId="2" applyFont="1" applyBorder="1" applyAlignment="1">
      <alignment vertical="center"/>
    </xf>
    <xf numFmtId="10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4" fontId="9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9" fontId="9" fillId="0" borderId="1" xfId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vertical="center" wrapText="1"/>
    </xf>
    <xf numFmtId="44" fontId="10" fillId="0" borderId="1" xfId="0" applyNumberFormat="1" applyFont="1" applyBorder="1" applyAlignment="1">
      <alignment wrapText="1"/>
    </xf>
    <xf numFmtId="44" fontId="9" fillId="0" borderId="5" xfId="2" applyFont="1" applyBorder="1" applyAlignment="1">
      <alignment horizontal="center" vertical="center" wrapText="1"/>
    </xf>
    <xf numFmtId="9" fontId="9" fillId="0" borderId="5" xfId="1" applyFont="1" applyBorder="1" applyAlignment="1">
      <alignment horizontal="center" vertical="center" wrapText="1"/>
    </xf>
    <xf numFmtId="44" fontId="10" fillId="0" borderId="5" xfId="0" applyNumberFormat="1" applyFont="1" applyBorder="1" applyAlignment="1">
      <alignment wrapText="1"/>
    </xf>
    <xf numFmtId="9" fontId="9" fillId="0" borderId="5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8" fillId="0" borderId="13" xfId="0" applyFont="1" applyBorder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44" fontId="9" fillId="0" borderId="1" xfId="2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44" fontId="9" fillId="0" borderId="5" xfId="2" applyFont="1" applyBorder="1" applyAlignment="1">
      <alignment horizontal="center" vertical="center" wrapText="1"/>
    </xf>
    <xf numFmtId="44" fontId="9" fillId="0" borderId="14" xfId="2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13" xfId="0" applyFont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AAB0-DA76-4A4C-B42B-1607D38D0BF7}">
  <dimension ref="A1:B6"/>
  <sheetViews>
    <sheetView workbookViewId="0">
      <selection activeCell="B6" sqref="B6"/>
    </sheetView>
  </sheetViews>
  <sheetFormatPr defaultRowHeight="15" x14ac:dyDescent="0.25"/>
  <cols>
    <col min="1" max="1" width="27.140625" customWidth="1"/>
    <col min="2" max="2" width="27.28515625" customWidth="1"/>
  </cols>
  <sheetData>
    <row r="1" spans="1:2" ht="18" x14ac:dyDescent="0.25">
      <c r="A1" s="58" t="s">
        <v>69</v>
      </c>
      <c r="B1" s="58"/>
    </row>
    <row r="2" spans="1:2" ht="18" x14ac:dyDescent="0.25">
      <c r="A2" s="32" t="s">
        <v>70</v>
      </c>
      <c r="B2" s="32" t="s">
        <v>75</v>
      </c>
    </row>
    <row r="3" spans="1:2" ht="21.75" customHeight="1" x14ac:dyDescent="0.25">
      <c r="A3" s="30" t="s">
        <v>71</v>
      </c>
      <c r="B3" s="33">
        <v>566</v>
      </c>
    </row>
    <row r="4" spans="1:2" ht="20.25" customHeight="1" x14ac:dyDescent="0.25">
      <c r="A4" s="30" t="s">
        <v>72</v>
      </c>
      <c r="B4" s="31">
        <v>140.41</v>
      </c>
    </row>
    <row r="5" spans="1:2" ht="23.25" customHeight="1" x14ac:dyDescent="0.25">
      <c r="A5" s="30" t="s">
        <v>73</v>
      </c>
      <c r="B5" s="31">
        <v>32.42</v>
      </c>
    </row>
    <row r="6" spans="1:2" ht="23.25" customHeight="1" x14ac:dyDescent="0.25">
      <c r="A6" s="30" t="s">
        <v>74</v>
      </c>
      <c r="B6" s="31">
        <f>SUM(B3:B5)</f>
        <v>738.83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18CA-960B-42DA-BEF6-1AD21B817E07}">
  <dimension ref="A1:I27"/>
  <sheetViews>
    <sheetView tabSelected="1" zoomScaleNormal="100" workbookViewId="0">
      <selection activeCell="C3" sqref="C3"/>
    </sheetView>
  </sheetViews>
  <sheetFormatPr defaultRowHeight="15" x14ac:dyDescent="0.25"/>
  <cols>
    <col min="2" max="2" width="35.140625" customWidth="1"/>
    <col min="3" max="3" width="13.85546875" customWidth="1"/>
    <col min="4" max="4" width="14.5703125" customWidth="1"/>
    <col min="5" max="5" width="14.28515625" customWidth="1"/>
    <col min="6" max="6" width="12.85546875" customWidth="1"/>
    <col min="7" max="7" width="14.28515625" customWidth="1"/>
    <col min="8" max="8" width="17.85546875" customWidth="1"/>
    <col min="9" max="9" width="18.5703125" customWidth="1"/>
  </cols>
  <sheetData>
    <row r="1" spans="1:9" ht="19.5" customHeight="1" x14ac:dyDescent="0.25">
      <c r="A1" s="62" t="s">
        <v>61</v>
      </c>
      <c r="B1" s="62"/>
      <c r="C1" s="62"/>
      <c r="D1" s="62"/>
      <c r="E1" s="62"/>
      <c r="F1" s="62"/>
      <c r="G1" s="62"/>
      <c r="H1" s="62"/>
      <c r="I1" s="18"/>
    </row>
    <row r="2" spans="1:9" ht="24.75" customHeight="1" x14ac:dyDescent="0.25">
      <c r="A2" s="65" t="s">
        <v>46</v>
      </c>
      <c r="B2" s="65"/>
      <c r="C2" s="16" t="s">
        <v>56</v>
      </c>
      <c r="D2" s="62" t="s">
        <v>63</v>
      </c>
      <c r="E2" s="62"/>
      <c r="F2" s="62"/>
      <c r="G2" s="62"/>
      <c r="H2" s="62"/>
      <c r="I2" s="18"/>
    </row>
    <row r="3" spans="1:9" ht="20.25" customHeight="1" x14ac:dyDescent="0.25">
      <c r="A3" s="65" t="s">
        <v>47</v>
      </c>
      <c r="B3" s="65"/>
      <c r="C3" s="57" t="s">
        <v>107</v>
      </c>
      <c r="D3" s="66"/>
      <c r="E3" s="66"/>
      <c r="F3" s="66"/>
      <c r="G3" s="66"/>
      <c r="H3" s="66"/>
      <c r="I3" s="18"/>
    </row>
    <row r="4" spans="1:9" ht="38.25" x14ac:dyDescent="0.25">
      <c r="A4" s="16" t="s">
        <v>38</v>
      </c>
      <c r="B4" s="16" t="s">
        <v>43</v>
      </c>
      <c r="C4" s="20" t="s">
        <v>64</v>
      </c>
      <c r="D4" s="16" t="s">
        <v>39</v>
      </c>
      <c r="E4" s="16" t="s">
        <v>40</v>
      </c>
      <c r="F4" s="16" t="s">
        <v>41</v>
      </c>
      <c r="G4" s="16" t="s">
        <v>42</v>
      </c>
      <c r="H4" s="20" t="s">
        <v>44</v>
      </c>
      <c r="I4" s="20" t="s">
        <v>102</v>
      </c>
    </row>
    <row r="5" spans="1:9" ht="25.5" customHeight="1" x14ac:dyDescent="0.25">
      <c r="A5" s="60">
        <v>1</v>
      </c>
      <c r="B5" s="63" t="s">
        <v>101</v>
      </c>
      <c r="C5" s="67">
        <v>45000</v>
      </c>
      <c r="D5" s="48">
        <f>D6*C5</f>
        <v>11250</v>
      </c>
      <c r="E5" s="48">
        <f>E6*C5</f>
        <v>0</v>
      </c>
      <c r="F5" s="48">
        <f>F6*C5</f>
        <v>0</v>
      </c>
      <c r="G5" s="48">
        <f t="shared" ref="G5" si="0">F5*G6</f>
        <v>0</v>
      </c>
      <c r="H5" s="48">
        <f>(D5+E5+F5)</f>
        <v>11250</v>
      </c>
      <c r="I5" s="49"/>
    </row>
    <row r="6" spans="1:9" ht="33.75" customHeight="1" x14ac:dyDescent="0.25">
      <c r="A6" s="60"/>
      <c r="B6" s="64"/>
      <c r="C6" s="67"/>
      <c r="D6" s="50">
        <v>0.25</v>
      </c>
      <c r="E6" s="50"/>
      <c r="F6" s="50"/>
      <c r="G6" s="50"/>
      <c r="H6" s="48"/>
      <c r="I6" s="51">
        <f>C5-H5</f>
        <v>33750</v>
      </c>
    </row>
    <row r="7" spans="1:9" ht="32.25" customHeight="1" x14ac:dyDescent="0.25">
      <c r="A7" s="60">
        <v>2</v>
      </c>
      <c r="B7" s="61" t="s">
        <v>79</v>
      </c>
      <c r="C7" s="67"/>
      <c r="D7" s="48">
        <f>D8*C7</f>
        <v>0</v>
      </c>
      <c r="E7" s="48">
        <f>E8*C5</f>
        <v>15750</v>
      </c>
      <c r="F7" s="48">
        <f>F8*C7</f>
        <v>0</v>
      </c>
      <c r="G7" s="48">
        <f>G8*C7</f>
        <v>0</v>
      </c>
      <c r="H7" s="48">
        <f t="shared" ref="H7" si="1">(D7+E7+F7)</f>
        <v>15750</v>
      </c>
      <c r="I7" s="49"/>
    </row>
    <row r="8" spans="1:9" ht="32.25" customHeight="1" x14ac:dyDescent="0.25">
      <c r="A8" s="60"/>
      <c r="B8" s="61"/>
      <c r="C8" s="67"/>
      <c r="D8" s="50"/>
      <c r="E8" s="50">
        <v>0.35</v>
      </c>
      <c r="F8" s="50"/>
      <c r="G8" s="50"/>
      <c r="H8" s="48"/>
      <c r="I8" s="52">
        <f>I6-H7</f>
        <v>18000</v>
      </c>
    </row>
    <row r="9" spans="1:9" ht="29.25" customHeight="1" x14ac:dyDescent="0.25">
      <c r="A9" s="60">
        <v>3</v>
      </c>
      <c r="B9" s="61" t="s">
        <v>81</v>
      </c>
      <c r="C9" s="67"/>
      <c r="D9" s="48">
        <f>D10*C9</f>
        <v>0</v>
      </c>
      <c r="E9" s="48"/>
      <c r="F9" s="48">
        <f>F10*C9</f>
        <v>0</v>
      </c>
      <c r="G9" s="48">
        <f>G10*C5</f>
        <v>18000</v>
      </c>
      <c r="H9" s="48">
        <f>D9+E9+F9+G9</f>
        <v>18000</v>
      </c>
      <c r="I9" s="49"/>
    </row>
    <row r="10" spans="1:9" ht="21" customHeight="1" x14ac:dyDescent="0.25">
      <c r="A10" s="60"/>
      <c r="B10" s="61"/>
      <c r="C10" s="67"/>
      <c r="D10" s="50"/>
      <c r="E10" s="50"/>
      <c r="F10" s="50"/>
      <c r="G10" s="50">
        <v>0.4</v>
      </c>
      <c r="H10" s="48"/>
      <c r="I10" s="52">
        <f>I8-H9</f>
        <v>0</v>
      </c>
    </row>
    <row r="11" spans="1:9" ht="21" customHeight="1" x14ac:dyDescent="0.25">
      <c r="A11" s="68">
        <v>4</v>
      </c>
      <c r="B11" s="68" t="s">
        <v>103</v>
      </c>
      <c r="C11" s="70">
        <v>5000</v>
      </c>
      <c r="D11" s="53">
        <f>D12*C11</f>
        <v>750</v>
      </c>
      <c r="E11" s="53">
        <f>E12*C11</f>
        <v>1750</v>
      </c>
      <c r="F11" s="54"/>
      <c r="G11" s="53">
        <f>G12*C11</f>
        <v>2500</v>
      </c>
      <c r="H11" s="53">
        <f>D11+E11+G11</f>
        <v>5000</v>
      </c>
      <c r="I11" s="55"/>
    </row>
    <row r="12" spans="1:9" ht="30" customHeight="1" thickBot="1" x14ac:dyDescent="0.3">
      <c r="A12" s="69"/>
      <c r="B12" s="69"/>
      <c r="C12" s="71"/>
      <c r="D12" s="54">
        <v>0.15</v>
      </c>
      <c r="E12" s="54">
        <v>0.35</v>
      </c>
      <c r="F12" s="54"/>
      <c r="G12" s="54">
        <v>0.5</v>
      </c>
      <c r="H12" s="56">
        <f>D12+E12+G12</f>
        <v>1</v>
      </c>
      <c r="I12" s="55"/>
    </row>
    <row r="13" spans="1:9" ht="16.5" thickTop="1" thickBot="1" x14ac:dyDescent="0.3">
      <c r="A13" s="59" t="s">
        <v>57</v>
      </c>
      <c r="B13" s="59"/>
      <c r="C13" s="34">
        <f>SUM(C5:C12)</f>
        <v>50000</v>
      </c>
      <c r="D13" s="35"/>
      <c r="E13" s="35"/>
      <c r="F13" s="35"/>
      <c r="G13" s="35"/>
      <c r="H13" s="35"/>
      <c r="I13" s="36"/>
    </row>
    <row r="14" spans="1:9" ht="16.5" thickTop="1" thickBot="1" x14ac:dyDescent="0.3">
      <c r="A14" s="74" t="s">
        <v>58</v>
      </c>
      <c r="B14" s="74"/>
      <c r="C14" s="37"/>
      <c r="D14" s="37"/>
      <c r="E14" s="37"/>
      <c r="F14" s="37"/>
      <c r="G14" s="37"/>
      <c r="H14" s="37"/>
      <c r="I14" s="36"/>
    </row>
    <row r="15" spans="1:9" ht="16.5" thickTop="1" thickBot="1" x14ac:dyDescent="0.3">
      <c r="A15" s="74" t="s">
        <v>59</v>
      </c>
      <c r="B15" s="74"/>
      <c r="C15" s="37"/>
      <c r="D15" s="37"/>
      <c r="E15" s="37"/>
      <c r="F15" s="37"/>
      <c r="G15" s="37"/>
      <c r="H15" s="37"/>
      <c r="I15" s="36"/>
    </row>
    <row r="16" spans="1:9" ht="16.5" thickTop="1" thickBot="1" x14ac:dyDescent="0.3">
      <c r="A16" s="74" t="s">
        <v>60</v>
      </c>
      <c r="B16" s="74"/>
      <c r="C16" s="37"/>
      <c r="D16" s="37"/>
      <c r="E16" s="37"/>
      <c r="F16" s="37"/>
      <c r="G16" s="37"/>
      <c r="H16" s="37"/>
      <c r="I16" s="36"/>
    </row>
    <row r="17" spans="1:9" ht="15.75" thickTop="1" x14ac:dyDescent="0.25">
      <c r="A17" s="25"/>
      <c r="B17" s="27"/>
      <c r="C17" s="26"/>
      <c r="D17" s="26"/>
      <c r="E17" s="26"/>
      <c r="F17" s="26"/>
      <c r="G17" s="26"/>
      <c r="H17" s="26"/>
      <c r="I17" s="21"/>
    </row>
    <row r="18" spans="1:9" x14ac:dyDescent="0.25">
      <c r="A18" s="25"/>
      <c r="B18" s="27"/>
      <c r="C18" s="26"/>
      <c r="D18" s="26"/>
      <c r="E18" s="26"/>
      <c r="F18" s="26"/>
      <c r="G18" s="26"/>
      <c r="H18" s="26"/>
      <c r="I18" s="21"/>
    </row>
    <row r="19" spans="1:9" x14ac:dyDescent="0.25">
      <c r="A19" s="25"/>
      <c r="B19" s="27" t="s">
        <v>52</v>
      </c>
      <c r="C19" s="28" t="s">
        <v>53</v>
      </c>
      <c r="D19" s="26"/>
      <c r="E19" s="26"/>
      <c r="F19" s="26"/>
      <c r="G19" s="26"/>
      <c r="H19" s="26"/>
      <c r="I19" s="21"/>
    </row>
    <row r="20" spans="1:9" x14ac:dyDescent="0.25">
      <c r="A20" s="25"/>
      <c r="B20" s="26"/>
      <c r="C20" s="26"/>
      <c r="D20" s="26"/>
      <c r="E20" s="26"/>
      <c r="F20" s="26"/>
      <c r="G20" s="26"/>
      <c r="H20" s="26"/>
      <c r="I20" s="21"/>
    </row>
    <row r="21" spans="1:9" x14ac:dyDescent="0.25">
      <c r="A21" s="25"/>
      <c r="B21" s="27" t="s">
        <v>54</v>
      </c>
      <c r="C21" s="72"/>
      <c r="D21" s="72"/>
      <c r="E21" s="72"/>
      <c r="F21" s="72"/>
      <c r="G21" s="72"/>
      <c r="H21" s="72"/>
      <c r="I21" s="21"/>
    </row>
    <row r="22" spans="1:9" x14ac:dyDescent="0.25">
      <c r="A22" s="25"/>
      <c r="B22" s="26"/>
      <c r="C22" s="26"/>
      <c r="D22" s="26"/>
      <c r="E22" s="26"/>
      <c r="F22" s="26"/>
      <c r="G22" s="26"/>
      <c r="H22" s="26"/>
      <c r="I22" s="21"/>
    </row>
    <row r="23" spans="1:9" x14ac:dyDescent="0.25">
      <c r="A23" s="25"/>
      <c r="B23" s="26"/>
      <c r="C23" s="26"/>
      <c r="D23" s="26"/>
      <c r="E23" s="26"/>
      <c r="F23" s="26"/>
      <c r="G23" s="26"/>
      <c r="H23" s="26"/>
      <c r="I23" s="21"/>
    </row>
    <row r="24" spans="1:9" x14ac:dyDescent="0.25">
      <c r="A24" s="25"/>
      <c r="B24" s="73" t="s">
        <v>55</v>
      </c>
      <c r="C24" s="73"/>
      <c r="D24" s="73"/>
      <c r="E24" s="26"/>
      <c r="F24" s="26"/>
      <c r="G24" s="26"/>
      <c r="H24" s="26"/>
      <c r="I24" s="21"/>
    </row>
    <row r="25" spans="1:9" x14ac:dyDescent="0.25">
      <c r="A25" s="25"/>
      <c r="B25" s="26"/>
      <c r="C25" s="26"/>
      <c r="D25" s="26"/>
      <c r="E25" s="26"/>
      <c r="F25" s="26"/>
      <c r="G25" s="26"/>
      <c r="H25" s="26"/>
      <c r="I25" s="21"/>
    </row>
    <row r="26" spans="1:9" x14ac:dyDescent="0.25">
      <c r="A26" s="25"/>
      <c r="B26" s="26"/>
      <c r="C26" s="26"/>
      <c r="D26" s="26"/>
      <c r="E26" s="26"/>
      <c r="F26" s="26"/>
      <c r="G26" s="26"/>
      <c r="H26" s="26"/>
      <c r="I26" s="21"/>
    </row>
    <row r="27" spans="1:9" x14ac:dyDescent="0.25">
      <c r="A27" s="22"/>
      <c r="B27" s="23"/>
      <c r="C27" s="23"/>
      <c r="D27" s="23"/>
      <c r="E27" s="23"/>
      <c r="F27" s="23"/>
      <c r="G27" s="23"/>
      <c r="H27" s="23"/>
      <c r="I27" s="24"/>
    </row>
  </sheetData>
  <mergeCells count="21">
    <mergeCell ref="C21:H21"/>
    <mergeCell ref="B24:D24"/>
    <mergeCell ref="A14:B14"/>
    <mergeCell ref="A15:B15"/>
    <mergeCell ref="A16:B16"/>
    <mergeCell ref="A13:B13"/>
    <mergeCell ref="A9:A10"/>
    <mergeCell ref="B9:B10"/>
    <mergeCell ref="A1:H1"/>
    <mergeCell ref="A5:A6"/>
    <mergeCell ref="B5:B6"/>
    <mergeCell ref="A7:A8"/>
    <mergeCell ref="B7:B8"/>
    <mergeCell ref="A2:B2"/>
    <mergeCell ref="A3:B3"/>
    <mergeCell ref="D2:H2"/>
    <mergeCell ref="D3:H3"/>
    <mergeCell ref="C5:C10"/>
    <mergeCell ref="B11:B12"/>
    <mergeCell ref="A11:A12"/>
    <mergeCell ref="C11:C12"/>
  </mergeCells>
  <pageMargins left="1.299212598425197" right="0.51181102362204722" top="0.78740157480314965" bottom="0.78740157480314965" header="0.31496062992125984" footer="0.31496062992125984"/>
  <pageSetup paperSize="9" scale="6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40DFC-95D7-4AF7-9EE5-3C3384774B35}">
  <dimension ref="A2:E29"/>
  <sheetViews>
    <sheetView zoomScaleNormal="100" workbookViewId="0">
      <selection activeCell="F26" sqref="F26"/>
    </sheetView>
  </sheetViews>
  <sheetFormatPr defaultRowHeight="15" x14ac:dyDescent="0.25"/>
  <cols>
    <col min="1" max="1" width="7.42578125" customWidth="1"/>
    <col min="2" max="2" width="40.5703125" customWidth="1"/>
    <col min="3" max="3" width="8" customWidth="1"/>
    <col min="4" max="4" width="19.140625" customWidth="1"/>
    <col min="5" max="5" width="21.5703125" customWidth="1"/>
  </cols>
  <sheetData>
    <row r="2" spans="1:5" x14ac:dyDescent="0.25">
      <c r="A2" s="80" t="s">
        <v>132</v>
      </c>
      <c r="B2" s="80"/>
      <c r="C2" s="80"/>
      <c r="D2" s="80"/>
    </row>
    <row r="3" spans="1:5" ht="15.75" x14ac:dyDescent="0.25">
      <c r="A3" s="76" t="s">
        <v>45</v>
      </c>
      <c r="B3" s="76"/>
      <c r="C3" s="76"/>
      <c r="D3" s="76"/>
    </row>
    <row r="4" spans="1:5" ht="32.25" customHeight="1" x14ac:dyDescent="0.25">
      <c r="A4" s="84" t="s">
        <v>131</v>
      </c>
      <c r="B4" s="85"/>
      <c r="C4" s="85"/>
      <c r="D4" s="85"/>
      <c r="E4" s="85"/>
    </row>
    <row r="5" spans="1:5" ht="35.25" customHeight="1" x14ac:dyDescent="0.25">
      <c r="A5" s="77" t="s">
        <v>68</v>
      </c>
      <c r="B5" s="78"/>
      <c r="C5" s="79"/>
      <c r="D5" s="3" t="s">
        <v>67</v>
      </c>
      <c r="E5" s="3" t="s">
        <v>66</v>
      </c>
    </row>
    <row r="6" spans="1:5" ht="15.75" x14ac:dyDescent="0.25">
      <c r="A6" s="1">
        <v>1</v>
      </c>
      <c r="B6" s="2" t="s">
        <v>0</v>
      </c>
      <c r="C6" s="3" t="s">
        <v>27</v>
      </c>
      <c r="D6" s="4">
        <v>7.3999999999999996E-2</v>
      </c>
      <c r="E6" s="4">
        <v>6.1600000000000002E-2</v>
      </c>
    </row>
    <row r="7" spans="1:5" ht="15.75" x14ac:dyDescent="0.25">
      <c r="A7" s="1">
        <v>2</v>
      </c>
      <c r="B7" s="2" t="s">
        <v>1</v>
      </c>
      <c r="C7" s="3" t="s">
        <v>2</v>
      </c>
      <c r="D7" s="4">
        <f>(D8+D9+D10+D11)</f>
        <v>6.2199999999999998E-2</v>
      </c>
      <c r="E7" s="4">
        <f>(E8+E9+E10+E11)</f>
        <v>5.2200000000000003E-2</v>
      </c>
    </row>
    <row r="8" spans="1:5" ht="21" customHeight="1" x14ac:dyDescent="0.25">
      <c r="A8" s="5" t="s">
        <v>11</v>
      </c>
      <c r="B8" s="6" t="s">
        <v>3</v>
      </c>
      <c r="C8" s="7" t="s">
        <v>19</v>
      </c>
      <c r="D8" s="8">
        <v>0.04</v>
      </c>
      <c r="E8" s="8">
        <v>0.03</v>
      </c>
    </row>
    <row r="9" spans="1:5" x14ac:dyDescent="0.25">
      <c r="A9" s="5" t="s">
        <v>12</v>
      </c>
      <c r="B9" s="6" t="s">
        <v>4</v>
      </c>
      <c r="C9" s="7" t="s">
        <v>20</v>
      </c>
      <c r="D9" s="8">
        <v>5.7000000000000002E-3</v>
      </c>
      <c r="E9" s="8">
        <v>5.7000000000000002E-3</v>
      </c>
    </row>
    <row r="10" spans="1:5" x14ac:dyDescent="0.25">
      <c r="A10" s="5" t="s">
        <v>13</v>
      </c>
      <c r="B10" s="6" t="s">
        <v>5</v>
      </c>
      <c r="C10" s="7" t="s">
        <v>22</v>
      </c>
      <c r="D10" s="8">
        <v>6.4999999999999997E-3</v>
      </c>
      <c r="E10" s="8">
        <v>6.4999999999999997E-3</v>
      </c>
    </row>
    <row r="11" spans="1:5" x14ac:dyDescent="0.25">
      <c r="A11" s="5" t="s">
        <v>14</v>
      </c>
      <c r="B11" s="6" t="s">
        <v>6</v>
      </c>
      <c r="C11" s="7" t="s">
        <v>21</v>
      </c>
      <c r="D11" s="8">
        <v>0.01</v>
      </c>
      <c r="E11" s="8">
        <v>0.01</v>
      </c>
    </row>
    <row r="12" spans="1:5" ht="15.75" x14ac:dyDescent="0.25">
      <c r="A12" s="1">
        <v>3</v>
      </c>
      <c r="B12" s="2" t="s">
        <v>7</v>
      </c>
      <c r="C12" s="3" t="s">
        <v>23</v>
      </c>
      <c r="D12" s="4">
        <f>(D13+D14+D15+D16)</f>
        <v>9.1499999999999998E-2</v>
      </c>
      <c r="E12" s="4">
        <f>(E13+E14+E15+E16)</f>
        <v>3.6499999999999998E-2</v>
      </c>
    </row>
    <row r="13" spans="1:5" ht="18" customHeight="1" x14ac:dyDescent="0.25">
      <c r="A13" s="5" t="s">
        <v>15</v>
      </c>
      <c r="B13" s="6" t="s">
        <v>8</v>
      </c>
      <c r="C13" s="7" t="s">
        <v>28</v>
      </c>
      <c r="D13" s="8">
        <v>0.03</v>
      </c>
      <c r="E13" s="8">
        <v>0.03</v>
      </c>
    </row>
    <row r="14" spans="1:5" x14ac:dyDescent="0.25">
      <c r="A14" s="5" t="s">
        <v>16</v>
      </c>
      <c r="B14" s="6" t="s">
        <v>34</v>
      </c>
      <c r="C14" s="7" t="s">
        <v>29</v>
      </c>
      <c r="D14" s="8">
        <v>0.02</v>
      </c>
      <c r="E14" s="8">
        <v>0</v>
      </c>
    </row>
    <row r="15" spans="1:5" ht="21" customHeight="1" x14ac:dyDescent="0.25">
      <c r="A15" s="5" t="s">
        <v>17</v>
      </c>
      <c r="B15" s="6" t="s">
        <v>9</v>
      </c>
      <c r="C15" s="7" t="s">
        <v>30</v>
      </c>
      <c r="D15" s="8">
        <v>6.4999999999999997E-3</v>
      </c>
      <c r="E15" s="8">
        <v>6.4999999999999997E-3</v>
      </c>
    </row>
    <row r="16" spans="1:5" ht="41.25" customHeight="1" x14ac:dyDescent="0.25">
      <c r="A16" s="5" t="s">
        <v>18</v>
      </c>
      <c r="B16" s="29" t="s">
        <v>10</v>
      </c>
      <c r="C16" s="7" t="s">
        <v>31</v>
      </c>
      <c r="D16" s="8">
        <v>3.5000000000000003E-2</v>
      </c>
      <c r="E16" s="8">
        <v>0</v>
      </c>
    </row>
    <row r="17" spans="1:5" ht="15.75" x14ac:dyDescent="0.25">
      <c r="A17" s="9"/>
      <c r="B17" s="10" t="s">
        <v>24</v>
      </c>
      <c r="C17" s="11"/>
      <c r="D17" s="12">
        <f>(1+D8+D9+D10)*(1+D11)*(1+D6)/(1-D12)-1</f>
        <v>0.25629999999999997</v>
      </c>
      <c r="E17" s="12">
        <f>(1+E8+E9+E10)*(1+E11)*(1+E6)/(1-E12)-1</f>
        <v>0.1598</v>
      </c>
    </row>
    <row r="18" spans="1:5" ht="15.75" x14ac:dyDescent="0.25">
      <c r="A18" s="13"/>
      <c r="B18" s="13"/>
      <c r="C18" s="13"/>
      <c r="D18" s="13"/>
    </row>
    <row r="19" spans="1:5" ht="16.5" thickBot="1" x14ac:dyDescent="0.3">
      <c r="A19" s="81" t="s">
        <v>25</v>
      </c>
      <c r="B19" s="14" t="s">
        <v>65</v>
      </c>
      <c r="C19" s="82">
        <v>-1</v>
      </c>
      <c r="D19" s="13"/>
    </row>
    <row r="20" spans="1:5" ht="15.75" x14ac:dyDescent="0.25">
      <c r="A20" s="81"/>
      <c r="B20" s="15" t="s">
        <v>26</v>
      </c>
      <c r="C20" s="82"/>
      <c r="D20" s="13"/>
    </row>
    <row r="21" spans="1:5" ht="15.75" x14ac:dyDescent="0.25">
      <c r="A21" s="13"/>
      <c r="B21" s="13"/>
      <c r="C21" s="13"/>
      <c r="D21" s="13" t="s">
        <v>62</v>
      </c>
    </row>
    <row r="22" spans="1:5" ht="47.25" customHeight="1" x14ac:dyDescent="0.25">
      <c r="A22" s="13"/>
      <c r="B22" s="13"/>
      <c r="C22" s="13"/>
      <c r="D22" s="13"/>
    </row>
    <row r="23" spans="1:5" ht="15.75" x14ac:dyDescent="0.25">
      <c r="A23" s="13"/>
      <c r="B23" s="86" t="s">
        <v>32</v>
      </c>
      <c r="C23" s="86"/>
      <c r="D23" s="86"/>
    </row>
    <row r="24" spans="1:5" ht="15.75" x14ac:dyDescent="0.25">
      <c r="A24" s="13"/>
      <c r="B24" s="87" t="s">
        <v>33</v>
      </c>
      <c r="C24" s="87"/>
      <c r="D24" s="87"/>
    </row>
    <row r="25" spans="1:5" ht="15.75" x14ac:dyDescent="0.25">
      <c r="A25" s="13"/>
      <c r="B25" s="13"/>
      <c r="C25" s="13"/>
      <c r="D25" s="13"/>
    </row>
    <row r="26" spans="1:5" ht="15.75" x14ac:dyDescent="0.25">
      <c r="A26" s="83" t="s">
        <v>35</v>
      </c>
      <c r="B26" s="83"/>
      <c r="C26" s="83"/>
      <c r="D26" s="83"/>
    </row>
    <row r="27" spans="1:5" ht="57" customHeight="1" x14ac:dyDescent="0.25">
      <c r="A27" s="75" t="s">
        <v>37</v>
      </c>
      <c r="B27" s="75"/>
      <c r="C27" s="75"/>
      <c r="D27" s="75"/>
    </row>
    <row r="28" spans="1:5" ht="81" customHeight="1" x14ac:dyDescent="0.25">
      <c r="A28" s="75" t="s">
        <v>36</v>
      </c>
      <c r="B28" s="75"/>
      <c r="C28" s="75"/>
      <c r="D28" s="75"/>
    </row>
    <row r="29" spans="1:5" ht="68.25" customHeight="1" x14ac:dyDescent="0.25">
      <c r="A29" s="75" t="s">
        <v>100</v>
      </c>
      <c r="B29" s="75"/>
      <c r="C29" s="75"/>
      <c r="D29" s="75"/>
    </row>
  </sheetData>
  <mergeCells count="12">
    <mergeCell ref="A28:D28"/>
    <mergeCell ref="A29:D29"/>
    <mergeCell ref="A3:D3"/>
    <mergeCell ref="A5:C5"/>
    <mergeCell ref="A2:D2"/>
    <mergeCell ref="A19:A20"/>
    <mergeCell ref="C19:C20"/>
    <mergeCell ref="A27:D27"/>
    <mergeCell ref="A26:D26"/>
    <mergeCell ref="A4:E4"/>
    <mergeCell ref="B23:D23"/>
    <mergeCell ref="B24:D24"/>
  </mergeCells>
  <pageMargins left="1.4960629921259843" right="0.51181102362204722" top="0.78740157480314965" bottom="0.78740157480314965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671F2-6715-47CB-B391-031500F6F709}">
  <dimension ref="A1:H42"/>
  <sheetViews>
    <sheetView topLeftCell="A4" zoomScaleNormal="100" workbookViewId="0">
      <selection activeCell="B36" sqref="B36:F36"/>
    </sheetView>
  </sheetViews>
  <sheetFormatPr defaultRowHeight="15" x14ac:dyDescent="0.25"/>
  <cols>
    <col min="1" max="1" width="13.140625" customWidth="1"/>
    <col min="2" max="2" width="37.28515625" customWidth="1"/>
    <col min="3" max="3" width="11.7109375" customWidth="1"/>
    <col min="4" max="4" width="12.140625" customWidth="1"/>
    <col min="5" max="5" width="12.5703125" customWidth="1"/>
    <col min="6" max="6" width="14.28515625" customWidth="1"/>
    <col min="7" max="7" width="16.28515625" customWidth="1"/>
    <col min="8" max="8" width="26.28515625" customWidth="1"/>
  </cols>
  <sheetData>
    <row r="1" spans="1:8" x14ac:dyDescent="0.25">
      <c r="A1" s="97" t="s">
        <v>124</v>
      </c>
      <c r="B1" s="98"/>
      <c r="C1" s="98"/>
      <c r="D1" s="98"/>
      <c r="E1" s="98"/>
      <c r="F1" s="98"/>
      <c r="G1" s="98"/>
      <c r="H1" s="99"/>
    </row>
    <row r="2" spans="1:8" ht="20.25" customHeight="1" x14ac:dyDescent="0.25">
      <c r="A2" s="47" t="s">
        <v>120</v>
      </c>
      <c r="B2" s="88" t="s">
        <v>115</v>
      </c>
      <c r="C2" s="88"/>
      <c r="D2" s="88"/>
      <c r="E2" s="88"/>
      <c r="F2" s="88"/>
      <c r="G2" s="88"/>
      <c r="H2" s="88"/>
    </row>
    <row r="3" spans="1:8" ht="25.5" customHeight="1" x14ac:dyDescent="0.25">
      <c r="A3" s="47" t="s">
        <v>123</v>
      </c>
      <c r="B3" s="104" t="s">
        <v>117</v>
      </c>
      <c r="C3" s="104"/>
      <c r="D3" s="104"/>
      <c r="E3" s="104"/>
      <c r="F3" s="104"/>
      <c r="G3" s="104"/>
      <c r="H3" s="104"/>
    </row>
    <row r="4" spans="1:8" ht="20.25" customHeight="1" x14ac:dyDescent="0.25">
      <c r="A4" s="47" t="s">
        <v>110</v>
      </c>
      <c r="B4" s="39" t="s">
        <v>111</v>
      </c>
      <c r="C4" s="40" t="s">
        <v>112</v>
      </c>
      <c r="D4" s="88"/>
      <c r="E4" s="88"/>
      <c r="F4" s="88"/>
      <c r="G4" s="88"/>
      <c r="H4" s="88"/>
    </row>
    <row r="5" spans="1:8" ht="19.5" customHeight="1" x14ac:dyDescent="0.25">
      <c r="A5" s="47" t="s">
        <v>109</v>
      </c>
      <c r="B5" s="88" t="s">
        <v>122</v>
      </c>
      <c r="C5" s="88"/>
      <c r="D5" s="88"/>
      <c r="E5" s="88"/>
      <c r="F5" s="88"/>
      <c r="G5" s="88"/>
      <c r="H5" s="88"/>
    </row>
    <row r="6" spans="1:8" ht="22.5" customHeight="1" x14ac:dyDescent="0.25">
      <c r="A6" s="47" t="s">
        <v>133</v>
      </c>
      <c r="B6" s="39" t="s">
        <v>116</v>
      </c>
      <c r="C6" s="40" t="s">
        <v>113</v>
      </c>
      <c r="D6" s="88" t="s">
        <v>114</v>
      </c>
      <c r="E6" s="88"/>
      <c r="F6" s="88"/>
      <c r="G6" s="88"/>
      <c r="H6" s="88"/>
    </row>
    <row r="7" spans="1:8" ht="29.25" customHeight="1" x14ac:dyDescent="0.25">
      <c r="A7" s="47" t="s">
        <v>118</v>
      </c>
      <c r="B7" s="89"/>
      <c r="C7" s="89"/>
      <c r="D7" s="89"/>
      <c r="E7" s="40" t="s">
        <v>119</v>
      </c>
      <c r="F7" s="88"/>
      <c r="G7" s="88"/>
      <c r="H7" s="88"/>
    </row>
    <row r="8" spans="1:8" x14ac:dyDescent="0.25">
      <c r="A8" s="62" t="s">
        <v>121</v>
      </c>
      <c r="B8" s="62"/>
      <c r="C8" s="62"/>
      <c r="D8" s="62"/>
      <c r="E8" s="62"/>
      <c r="F8" s="62"/>
      <c r="G8" s="62"/>
      <c r="H8" s="62"/>
    </row>
    <row r="9" spans="1:8" ht="39" customHeight="1" x14ac:dyDescent="0.25">
      <c r="A9" s="20" t="s">
        <v>48</v>
      </c>
      <c r="B9" s="20" t="s">
        <v>82</v>
      </c>
      <c r="C9" s="20" t="s">
        <v>77</v>
      </c>
      <c r="D9" s="20" t="s">
        <v>76</v>
      </c>
      <c r="E9" s="20" t="s">
        <v>108</v>
      </c>
      <c r="F9" s="20" t="s">
        <v>126</v>
      </c>
      <c r="G9" s="20" t="s">
        <v>127</v>
      </c>
      <c r="H9" s="20" t="s">
        <v>125</v>
      </c>
    </row>
    <row r="10" spans="1:8" ht="28.5" customHeight="1" x14ac:dyDescent="0.25">
      <c r="A10" s="100">
        <v>1</v>
      </c>
      <c r="B10" s="19" t="s">
        <v>95</v>
      </c>
      <c r="C10" s="101">
        <v>20060</v>
      </c>
      <c r="D10" s="101" t="s">
        <v>78</v>
      </c>
      <c r="E10" s="101">
        <v>738.83</v>
      </c>
      <c r="F10" s="102"/>
      <c r="G10" s="102"/>
      <c r="H10" s="103"/>
    </row>
    <row r="11" spans="1:8" ht="21.75" customHeight="1" x14ac:dyDescent="0.25">
      <c r="A11" s="100"/>
      <c r="B11" s="19" t="s">
        <v>80</v>
      </c>
      <c r="C11" s="101"/>
      <c r="D11" s="101"/>
      <c r="E11" s="101"/>
      <c r="F11" s="102"/>
      <c r="G11" s="102"/>
      <c r="H11" s="103"/>
    </row>
    <row r="12" spans="1:8" x14ac:dyDescent="0.25">
      <c r="A12" s="100">
        <v>2</v>
      </c>
      <c r="B12" s="104" t="s">
        <v>97</v>
      </c>
      <c r="C12" s="101">
        <v>20060</v>
      </c>
      <c r="D12" s="101" t="s">
        <v>78</v>
      </c>
      <c r="E12" s="101">
        <v>738.83</v>
      </c>
      <c r="F12" s="102"/>
      <c r="G12" s="102"/>
      <c r="H12" s="103"/>
    </row>
    <row r="13" spans="1:8" x14ac:dyDescent="0.25">
      <c r="A13" s="100"/>
      <c r="B13" s="104"/>
      <c r="C13" s="101"/>
      <c r="D13" s="101"/>
      <c r="E13" s="101"/>
      <c r="F13" s="102"/>
      <c r="G13" s="102"/>
      <c r="H13" s="103"/>
    </row>
    <row r="14" spans="1:8" x14ac:dyDescent="0.25">
      <c r="A14" s="100"/>
      <c r="B14" s="104"/>
      <c r="C14" s="101"/>
      <c r="D14" s="101"/>
      <c r="E14" s="101"/>
      <c r="F14" s="102"/>
      <c r="G14" s="102"/>
      <c r="H14" s="103"/>
    </row>
    <row r="15" spans="1:8" ht="20.25" customHeight="1" x14ac:dyDescent="0.25">
      <c r="A15" s="20">
        <v>3</v>
      </c>
      <c r="B15" s="19" t="s">
        <v>83</v>
      </c>
      <c r="C15" s="17">
        <v>20060</v>
      </c>
      <c r="D15" s="17" t="s">
        <v>78</v>
      </c>
      <c r="E15" s="17">
        <v>738.83</v>
      </c>
      <c r="F15" s="43"/>
      <c r="G15" s="43"/>
      <c r="H15" s="18"/>
    </row>
    <row r="16" spans="1:8" ht="18.75" customHeight="1" x14ac:dyDescent="0.25">
      <c r="A16" s="20">
        <v>4</v>
      </c>
      <c r="B16" s="19" t="s">
        <v>84</v>
      </c>
      <c r="C16" s="17">
        <v>20060</v>
      </c>
      <c r="D16" s="17" t="s">
        <v>78</v>
      </c>
      <c r="E16" s="17">
        <v>738.83</v>
      </c>
      <c r="F16" s="43"/>
      <c r="G16" s="43"/>
      <c r="H16" s="18"/>
    </row>
    <row r="17" spans="1:8" ht="21" customHeight="1" x14ac:dyDescent="0.25">
      <c r="A17" s="20">
        <v>5</v>
      </c>
      <c r="B17" s="19" t="s">
        <v>85</v>
      </c>
      <c r="C17" s="17">
        <v>20060</v>
      </c>
      <c r="D17" s="17" t="s">
        <v>78</v>
      </c>
      <c r="E17" s="17">
        <v>738.83</v>
      </c>
      <c r="F17" s="43"/>
      <c r="G17" s="43"/>
      <c r="H17" s="18"/>
    </row>
    <row r="18" spans="1:8" ht="27.75" customHeight="1" x14ac:dyDescent="0.25">
      <c r="A18" s="20">
        <v>6</v>
      </c>
      <c r="B18" s="42" t="s">
        <v>86</v>
      </c>
      <c r="C18" s="17">
        <v>20060</v>
      </c>
      <c r="D18" s="17" t="s">
        <v>78</v>
      </c>
      <c r="E18" s="17">
        <v>738.83</v>
      </c>
      <c r="F18" s="43"/>
      <c r="G18" s="43"/>
      <c r="H18" s="18"/>
    </row>
    <row r="19" spans="1:8" ht="39" x14ac:dyDescent="0.25">
      <c r="A19" s="20">
        <v>7</v>
      </c>
      <c r="B19" s="42" t="s">
        <v>87</v>
      </c>
      <c r="C19" s="17">
        <v>20060</v>
      </c>
      <c r="D19" s="17" t="s">
        <v>78</v>
      </c>
      <c r="E19" s="17">
        <v>738.83</v>
      </c>
      <c r="F19" s="43"/>
      <c r="G19" s="43"/>
      <c r="H19" s="18"/>
    </row>
    <row r="20" spans="1:8" ht="26.25" x14ac:dyDescent="0.25">
      <c r="A20" s="20">
        <v>8</v>
      </c>
      <c r="B20" s="42" t="s">
        <v>88</v>
      </c>
      <c r="C20" s="17">
        <v>20060</v>
      </c>
      <c r="D20" s="17" t="s">
        <v>78</v>
      </c>
      <c r="E20" s="17">
        <v>738.83</v>
      </c>
      <c r="F20" s="43"/>
      <c r="G20" s="43"/>
      <c r="H20" s="18"/>
    </row>
    <row r="21" spans="1:8" ht="29.25" customHeight="1" x14ac:dyDescent="0.25">
      <c r="A21" s="20">
        <v>9</v>
      </c>
      <c r="B21" s="42" t="s">
        <v>89</v>
      </c>
      <c r="C21" s="17">
        <v>20060</v>
      </c>
      <c r="D21" s="17" t="s">
        <v>78</v>
      </c>
      <c r="E21" s="17">
        <v>738.83</v>
      </c>
      <c r="F21" s="43"/>
      <c r="G21" s="43"/>
      <c r="H21" s="18"/>
    </row>
    <row r="22" spans="1:8" ht="27" customHeight="1" x14ac:dyDescent="0.25">
      <c r="A22" s="20">
        <v>10</v>
      </c>
      <c r="B22" s="19" t="s">
        <v>90</v>
      </c>
      <c r="C22" s="17">
        <v>20060</v>
      </c>
      <c r="D22" s="17" t="s">
        <v>78</v>
      </c>
      <c r="E22" s="17">
        <v>738.83</v>
      </c>
      <c r="F22" s="43"/>
      <c r="G22" s="43"/>
      <c r="H22" s="18"/>
    </row>
    <row r="23" spans="1:8" ht="27.75" customHeight="1" x14ac:dyDescent="0.25">
      <c r="A23" s="20">
        <v>11</v>
      </c>
      <c r="B23" s="19" t="s">
        <v>91</v>
      </c>
      <c r="C23" s="17">
        <v>20060</v>
      </c>
      <c r="D23" s="17" t="s">
        <v>78</v>
      </c>
      <c r="E23" s="17">
        <v>738.83</v>
      </c>
      <c r="F23" s="43"/>
      <c r="G23" s="43"/>
      <c r="H23" s="18"/>
    </row>
    <row r="24" spans="1:8" ht="27.75" customHeight="1" x14ac:dyDescent="0.25">
      <c r="A24" s="20">
        <v>12</v>
      </c>
      <c r="B24" s="19" t="s">
        <v>92</v>
      </c>
      <c r="C24" s="17">
        <v>20060</v>
      </c>
      <c r="D24" s="17" t="s">
        <v>78</v>
      </c>
      <c r="E24" s="17">
        <v>738.83</v>
      </c>
      <c r="F24" s="43"/>
      <c r="G24" s="43"/>
      <c r="H24" s="18"/>
    </row>
    <row r="25" spans="1:8" ht="27" customHeight="1" x14ac:dyDescent="0.25">
      <c r="A25" s="20">
        <v>13</v>
      </c>
      <c r="B25" s="19" t="s">
        <v>94</v>
      </c>
      <c r="C25" s="17">
        <v>20060</v>
      </c>
      <c r="D25" s="17" t="s">
        <v>78</v>
      </c>
      <c r="E25" s="17">
        <v>738.83</v>
      </c>
      <c r="F25" s="43"/>
      <c r="G25" s="43"/>
      <c r="H25" s="18"/>
    </row>
    <row r="26" spans="1:8" ht="27.75" customHeight="1" x14ac:dyDescent="0.25">
      <c r="A26" s="16">
        <v>14</v>
      </c>
      <c r="B26" s="19" t="s">
        <v>93</v>
      </c>
      <c r="C26" s="41">
        <v>20060</v>
      </c>
      <c r="D26" s="41" t="s">
        <v>78</v>
      </c>
      <c r="E26" s="41">
        <v>738.83</v>
      </c>
      <c r="F26" s="44"/>
      <c r="G26" s="44"/>
      <c r="H26" s="18"/>
    </row>
    <row r="27" spans="1:8" ht="32.25" customHeight="1" x14ac:dyDescent="0.25">
      <c r="A27" s="16">
        <v>15</v>
      </c>
      <c r="B27" s="19" t="s">
        <v>98</v>
      </c>
      <c r="C27" s="41">
        <v>20060</v>
      </c>
      <c r="D27" s="41" t="s">
        <v>78</v>
      </c>
      <c r="E27" s="41">
        <v>738.83</v>
      </c>
      <c r="F27" s="44"/>
      <c r="G27" s="44"/>
      <c r="H27" s="18"/>
    </row>
    <row r="28" spans="1:8" ht="25.5" customHeight="1" x14ac:dyDescent="0.25">
      <c r="A28" s="16"/>
      <c r="B28" s="105" t="s">
        <v>49</v>
      </c>
      <c r="C28" s="105"/>
      <c r="D28" s="105"/>
      <c r="E28" s="105"/>
      <c r="F28" s="38"/>
      <c r="G28" s="45"/>
      <c r="H28" s="18"/>
    </row>
    <row r="29" spans="1:8" ht="28.5" customHeight="1" x14ac:dyDescent="0.25">
      <c r="A29" s="16">
        <v>17</v>
      </c>
      <c r="B29" s="100" t="s">
        <v>105</v>
      </c>
      <c r="C29" s="100"/>
      <c r="D29" s="17" t="s">
        <v>51</v>
      </c>
      <c r="E29" s="17">
        <v>1</v>
      </c>
      <c r="F29" s="46">
        <v>0.25629999999999997</v>
      </c>
      <c r="G29" s="45">
        <f>F29*G28</f>
        <v>0</v>
      </c>
      <c r="H29" s="18"/>
    </row>
    <row r="30" spans="1:8" ht="28.5" customHeight="1" x14ac:dyDescent="0.25">
      <c r="A30" s="16"/>
      <c r="B30" s="106" t="s">
        <v>104</v>
      </c>
      <c r="C30" s="106"/>
      <c r="D30" s="106"/>
      <c r="E30" s="106"/>
      <c r="F30" s="38"/>
      <c r="G30" s="45">
        <f>G28+G29</f>
        <v>0</v>
      </c>
      <c r="H30" s="18"/>
    </row>
    <row r="31" spans="1:8" ht="18.75" customHeight="1" x14ac:dyDescent="0.25">
      <c r="A31" s="62"/>
      <c r="B31" s="62"/>
      <c r="C31" s="62"/>
      <c r="D31" s="62"/>
      <c r="E31" s="62"/>
      <c r="F31" s="62"/>
      <c r="G31" s="62"/>
      <c r="H31" s="18"/>
    </row>
    <row r="32" spans="1:8" ht="63.75" x14ac:dyDescent="0.25">
      <c r="A32" s="16">
        <v>16</v>
      </c>
      <c r="B32" s="19" t="s">
        <v>96</v>
      </c>
      <c r="C32" s="41">
        <v>1341</v>
      </c>
      <c r="D32" s="41" t="s">
        <v>78</v>
      </c>
      <c r="E32" s="41">
        <v>738.83</v>
      </c>
      <c r="F32" s="38"/>
      <c r="G32" s="38"/>
      <c r="H32" s="18"/>
    </row>
    <row r="33" spans="1:8" ht="27" customHeight="1" x14ac:dyDescent="0.25">
      <c r="A33" s="16"/>
      <c r="B33" s="105" t="s">
        <v>49</v>
      </c>
      <c r="C33" s="105"/>
      <c r="D33" s="105"/>
      <c r="E33" s="105"/>
      <c r="F33" s="105"/>
      <c r="G33" s="44"/>
      <c r="H33" s="18"/>
    </row>
    <row r="34" spans="1:8" ht="26.25" customHeight="1" x14ac:dyDescent="0.25">
      <c r="A34" s="16">
        <v>17</v>
      </c>
      <c r="B34" s="62" t="s">
        <v>106</v>
      </c>
      <c r="C34" s="62"/>
      <c r="D34" s="41" t="s">
        <v>51</v>
      </c>
      <c r="E34" s="41">
        <v>1</v>
      </c>
      <c r="F34" s="46">
        <v>0.25629999999999997</v>
      </c>
      <c r="G34" s="45">
        <f>F34*G32</f>
        <v>0</v>
      </c>
      <c r="H34" s="18"/>
    </row>
    <row r="35" spans="1:8" ht="33.75" customHeight="1" x14ac:dyDescent="0.25">
      <c r="A35" s="16"/>
      <c r="B35" s="65" t="s">
        <v>50</v>
      </c>
      <c r="C35" s="65"/>
      <c r="D35" s="65"/>
      <c r="E35" s="65"/>
      <c r="F35" s="65"/>
      <c r="G35" s="45">
        <f>G34+G33</f>
        <v>0</v>
      </c>
      <c r="H35" s="18"/>
    </row>
    <row r="36" spans="1:8" ht="21" customHeight="1" x14ac:dyDescent="0.25">
      <c r="A36" s="38"/>
      <c r="B36" s="65" t="s">
        <v>135</v>
      </c>
      <c r="C36" s="65"/>
      <c r="D36" s="65"/>
      <c r="E36" s="65"/>
      <c r="F36" s="65"/>
      <c r="G36" s="45">
        <f>G35+G30</f>
        <v>0</v>
      </c>
      <c r="H36" s="18"/>
    </row>
    <row r="37" spans="1:8" ht="40.5" customHeight="1" x14ac:dyDescent="0.25">
      <c r="A37" s="91" t="s">
        <v>99</v>
      </c>
      <c r="B37" s="92"/>
      <c r="C37" s="92"/>
      <c r="D37" s="92"/>
      <c r="E37" s="92"/>
      <c r="F37" s="92"/>
      <c r="G37" s="92"/>
      <c r="H37" s="93"/>
    </row>
    <row r="38" spans="1:8" x14ac:dyDescent="0.25">
      <c r="A38" s="94" t="s">
        <v>130</v>
      </c>
      <c r="B38" s="94"/>
      <c r="C38" s="94"/>
      <c r="D38" s="94"/>
      <c r="E38" s="94"/>
      <c r="F38" s="94"/>
      <c r="G38" s="94"/>
      <c r="H38" s="94"/>
    </row>
    <row r="39" spans="1:8" ht="33.75" customHeight="1" x14ac:dyDescent="0.25">
      <c r="A39" s="95" t="s">
        <v>134</v>
      </c>
      <c r="B39" s="95"/>
      <c r="C39" s="95"/>
      <c r="D39" s="95"/>
      <c r="E39" s="95"/>
      <c r="F39" s="95"/>
      <c r="G39" s="95"/>
      <c r="H39" s="95"/>
    </row>
    <row r="40" spans="1:8" x14ac:dyDescent="0.25">
      <c r="A40" s="96"/>
      <c r="B40" s="96"/>
      <c r="C40" s="96"/>
      <c r="D40" s="96"/>
      <c r="E40" s="96"/>
      <c r="F40" s="96"/>
      <c r="G40" s="96"/>
      <c r="H40" s="96"/>
    </row>
    <row r="41" spans="1:8" x14ac:dyDescent="0.25">
      <c r="A41" s="90" t="s">
        <v>129</v>
      </c>
      <c r="B41" s="90"/>
      <c r="C41" s="90"/>
      <c r="D41" s="90"/>
      <c r="E41" s="90"/>
      <c r="F41" s="90"/>
      <c r="G41" s="90"/>
      <c r="H41" s="90"/>
    </row>
    <row r="42" spans="1:8" x14ac:dyDescent="0.25">
      <c r="A42" s="90" t="s">
        <v>128</v>
      </c>
      <c r="B42" s="90"/>
      <c r="C42" s="90"/>
      <c r="D42" s="90"/>
      <c r="E42" s="90"/>
      <c r="F42" s="90"/>
      <c r="G42" s="90"/>
      <c r="H42" s="90"/>
    </row>
  </sheetData>
  <mergeCells count="38">
    <mergeCell ref="E12:E14"/>
    <mergeCell ref="B35:F35"/>
    <mergeCell ref="B28:E28"/>
    <mergeCell ref="B30:E30"/>
    <mergeCell ref="B33:F33"/>
    <mergeCell ref="B29:C29"/>
    <mergeCell ref="A1:H1"/>
    <mergeCell ref="A10:A11"/>
    <mergeCell ref="E10:E11"/>
    <mergeCell ref="A31:G31"/>
    <mergeCell ref="B34:C34"/>
    <mergeCell ref="F10:F11"/>
    <mergeCell ref="G10:G11"/>
    <mergeCell ref="C10:C11"/>
    <mergeCell ref="D10:D11"/>
    <mergeCell ref="H10:H11"/>
    <mergeCell ref="H12:H14"/>
    <mergeCell ref="F7:H7"/>
    <mergeCell ref="B2:H2"/>
    <mergeCell ref="B3:H3"/>
    <mergeCell ref="D4:H4"/>
    <mergeCell ref="B5:H5"/>
    <mergeCell ref="D6:H6"/>
    <mergeCell ref="A8:H8"/>
    <mergeCell ref="B7:D7"/>
    <mergeCell ref="A41:H41"/>
    <mergeCell ref="A42:H42"/>
    <mergeCell ref="A37:H37"/>
    <mergeCell ref="A38:H38"/>
    <mergeCell ref="A39:H39"/>
    <mergeCell ref="A40:H40"/>
    <mergeCell ref="B36:F36"/>
    <mergeCell ref="A12:A14"/>
    <mergeCell ref="B12:B14"/>
    <mergeCell ref="F12:F14"/>
    <mergeCell ref="G12:G14"/>
    <mergeCell ref="D12:D14"/>
    <mergeCell ref="C12:C14"/>
  </mergeCells>
  <phoneticPr fontId="15" type="noConversion"/>
  <pageMargins left="0.511811024" right="0.511811024" top="0.78740157499999996" bottom="0.78740157499999996" header="0.31496062000000002" footer="0.31496062000000002"/>
  <pageSetup paperSize="9" scale="90" orientation="landscape" r:id="rId1"/>
  <rowBreaks count="1" manualBreakCount="1">
    <brk id="22" max="1638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Quantitativo M2</vt:lpstr>
      <vt:lpstr>Cronograma físico financeiro</vt:lpstr>
      <vt:lpstr> BDI UTILIZADO</vt:lpstr>
      <vt:lpstr>PROPOSTA DE PREÇOS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Pereira dos Santos</dc:creator>
  <cp:lastModifiedBy>Ismael Pereira dos Santos</cp:lastModifiedBy>
  <cp:lastPrinted>2022-11-17T18:04:56Z</cp:lastPrinted>
  <dcterms:created xsi:type="dcterms:W3CDTF">2022-04-06T14:50:01Z</dcterms:created>
  <dcterms:modified xsi:type="dcterms:W3CDTF">2022-11-17T20:17:35Z</dcterms:modified>
</cp:coreProperties>
</file>