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760" tabRatio="500" activeTab="2"/>
  </bookViews>
  <sheets>
    <sheet name="Indicador 1" sheetId="1" r:id="rId1"/>
    <sheet name="Indicador 2" sheetId="3" r:id="rId2"/>
    <sheet name="Indicador 3" sheetId="6" r:id="rId3"/>
    <sheet name="Indicador 8" sheetId="8" r:id="rId4"/>
    <sheet name="Plan1" sheetId="9" state="hidden" r:id="rId5"/>
    <sheet name="Plan2" sheetId="10" state="hidden" r:id="rId6"/>
    <sheet name="Plan3" sheetId="11" state="hidden" r:id="rId7"/>
    <sheet name="Plan4" sheetId="12" state="hidden" r:id="rId8"/>
    <sheet name="Plan5" sheetId="13" state="hidden" r:id="rId9"/>
    <sheet name="Plan6" sheetId="14" state="hidden" r:id="rId10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6" l="1"/>
  <c r="G13" i="6" l="1"/>
  <c r="O12" i="6" l="1"/>
  <c r="O11" i="6"/>
  <c r="O12" i="8" l="1"/>
  <c r="O12" i="1"/>
  <c r="O10" i="1"/>
  <c r="O13" i="3"/>
  <c r="O11" i="3"/>
  <c r="N11" i="8" l="1"/>
  <c r="N13" i="8" s="1"/>
  <c r="M11" i="8"/>
  <c r="L11" i="8"/>
  <c r="K11" i="8"/>
  <c r="J11" i="8"/>
  <c r="I11" i="8"/>
  <c r="H11" i="8"/>
  <c r="G11" i="8"/>
  <c r="F11" i="8"/>
  <c r="F13" i="8" s="1"/>
  <c r="E11" i="8"/>
  <c r="D11" i="8"/>
  <c r="C11" i="8"/>
  <c r="O12" i="3" l="1"/>
  <c r="N12" i="3"/>
  <c r="M12" i="3"/>
  <c r="L12" i="3"/>
  <c r="K12" i="3"/>
  <c r="J12" i="3"/>
  <c r="I12" i="3"/>
  <c r="H12" i="3"/>
  <c r="G12" i="3"/>
  <c r="F12" i="3"/>
  <c r="E12" i="3"/>
  <c r="D12" i="3"/>
  <c r="C12" i="3"/>
  <c r="N11" i="1"/>
  <c r="M11" i="1"/>
  <c r="L11" i="1"/>
  <c r="K11" i="1"/>
  <c r="J11" i="1"/>
  <c r="I11" i="1"/>
  <c r="H11" i="1"/>
  <c r="G11" i="1"/>
  <c r="F11" i="1"/>
  <c r="E11" i="1"/>
  <c r="D11" i="1"/>
  <c r="C11" i="1"/>
  <c r="O10" i="8" l="1"/>
  <c r="O11" i="8" s="1"/>
  <c r="O11" i="1" l="1"/>
  <c r="S16" i="9" l="1"/>
  <c r="R16" i="9"/>
  <c r="Q16" i="9"/>
  <c r="S15" i="9"/>
  <c r="R15" i="9"/>
  <c r="Q15" i="9"/>
  <c r="S14" i="9"/>
  <c r="R14" i="9"/>
  <c r="Q14" i="9"/>
  <c r="S13" i="9"/>
  <c r="R13" i="9"/>
  <c r="Q13" i="9"/>
  <c r="B13" i="9"/>
  <c r="S12" i="9"/>
  <c r="R12" i="9"/>
  <c r="Q12" i="9"/>
  <c r="B12" i="9"/>
  <c r="S11" i="9"/>
  <c r="R11" i="9"/>
  <c r="Q11" i="9"/>
  <c r="B11" i="9"/>
  <c r="S10" i="9"/>
  <c r="R10" i="9"/>
  <c r="Q10" i="9"/>
  <c r="S9" i="9"/>
  <c r="R9" i="9"/>
  <c r="Q9" i="9"/>
  <c r="S8" i="9"/>
  <c r="R8" i="9"/>
  <c r="Q8" i="9"/>
  <c r="S7" i="9"/>
  <c r="R7" i="9"/>
  <c r="Q7" i="9"/>
  <c r="S6" i="9"/>
  <c r="R6" i="9"/>
  <c r="Q6" i="9"/>
  <c r="S5" i="9"/>
  <c r="R5" i="9"/>
  <c r="Q5" i="9"/>
  <c r="D3" i="9"/>
  <c r="M13" i="8"/>
  <c r="L13" i="8"/>
  <c r="K13" i="8"/>
  <c r="J13" i="8"/>
  <c r="I13" i="8"/>
  <c r="H13" i="8"/>
  <c r="G13" i="8"/>
  <c r="E13" i="8"/>
  <c r="D13" i="8"/>
  <c r="N13" i="6"/>
  <c r="I16" i="14" s="1"/>
  <c r="M13" i="6"/>
  <c r="H15" i="14" s="1"/>
  <c r="L13" i="6"/>
  <c r="G14" i="14" s="1"/>
  <c r="K13" i="6"/>
  <c r="I13" i="14" s="1"/>
  <c r="I12" i="14"/>
  <c r="I13" i="6"/>
  <c r="H11" i="14" s="1"/>
  <c r="H13" i="6"/>
  <c r="G10" i="14" s="1"/>
  <c r="I9" i="14"/>
  <c r="F13" i="6"/>
  <c r="I8" i="14" s="1"/>
  <c r="E13" i="6"/>
  <c r="H7" i="14" s="1"/>
  <c r="D13" i="6"/>
  <c r="G6" i="14" s="1"/>
  <c r="C13" i="6"/>
  <c r="I5" i="14" s="1"/>
  <c r="I16" i="13"/>
  <c r="H15" i="13"/>
  <c r="G14" i="13"/>
  <c r="I13" i="13"/>
  <c r="I12" i="13"/>
  <c r="H11" i="13"/>
  <c r="G10" i="13"/>
  <c r="I9" i="13"/>
  <c r="I8" i="13"/>
  <c r="H7" i="13"/>
  <c r="G6" i="13"/>
  <c r="I5" i="13"/>
  <c r="I16" i="12"/>
  <c r="H15" i="12"/>
  <c r="G14" i="12"/>
  <c r="I13" i="12"/>
  <c r="I12" i="12"/>
  <c r="H11" i="12"/>
  <c r="G10" i="12"/>
  <c r="I9" i="12"/>
  <c r="I8" i="12"/>
  <c r="H7" i="12"/>
  <c r="G6" i="12"/>
  <c r="N14" i="3"/>
  <c r="I16" i="11" s="1"/>
  <c r="M14" i="3"/>
  <c r="H15" i="11" s="1"/>
  <c r="L14" i="3"/>
  <c r="G14" i="11" s="1"/>
  <c r="K14" i="3"/>
  <c r="I13" i="11" s="1"/>
  <c r="J14" i="3"/>
  <c r="I12" i="11" s="1"/>
  <c r="I14" i="3"/>
  <c r="H11" i="11" s="1"/>
  <c r="H14" i="3"/>
  <c r="G10" i="11" s="1"/>
  <c r="G14" i="3"/>
  <c r="I9" i="11" s="1"/>
  <c r="F14" i="3"/>
  <c r="I8" i="11" s="1"/>
  <c r="E14" i="3"/>
  <c r="H7" i="11" s="1"/>
  <c r="D14" i="3"/>
  <c r="G6" i="11" s="1"/>
  <c r="G14" i="10"/>
  <c r="H7" i="10"/>
  <c r="G6" i="10"/>
  <c r="I16" i="10"/>
  <c r="H15" i="10"/>
  <c r="I13" i="10"/>
  <c r="I12" i="10"/>
  <c r="H11" i="10"/>
  <c r="G10" i="10"/>
  <c r="I9" i="10"/>
  <c r="I8" i="10"/>
  <c r="I5" i="10"/>
  <c r="N13" i="1"/>
  <c r="M16" i="9" s="1"/>
  <c r="M13" i="1"/>
  <c r="N15" i="9" s="1"/>
  <c r="L13" i="1"/>
  <c r="I14" i="9" s="1"/>
  <c r="K13" i="1"/>
  <c r="L13" i="9" s="1"/>
  <c r="J13" i="1"/>
  <c r="N12" i="9" s="1"/>
  <c r="I13" i="1"/>
  <c r="L11" i="9" s="1"/>
  <c r="H13" i="1"/>
  <c r="N10" i="9" s="1"/>
  <c r="G13" i="1"/>
  <c r="I9" i="9" s="1"/>
  <c r="E13" i="1"/>
  <c r="M7" i="9" s="1"/>
  <c r="F13" i="1"/>
  <c r="L8" i="9" s="1"/>
  <c r="C13" i="1"/>
  <c r="I5" i="9" s="1"/>
  <c r="C14" i="3" l="1"/>
  <c r="I5" i="11" s="1"/>
  <c r="C13" i="8"/>
  <c r="I5" i="12"/>
  <c r="O13" i="6"/>
  <c r="O13" i="1"/>
  <c r="O14" i="3"/>
  <c r="O13" i="8"/>
  <c r="L5" i="9"/>
  <c r="H7" i="9"/>
  <c r="N7" i="9"/>
  <c r="G8" i="9"/>
  <c r="M8" i="9"/>
  <c r="L9" i="9"/>
  <c r="I10" i="9"/>
  <c r="G11" i="9"/>
  <c r="M11" i="9"/>
  <c r="I12" i="9"/>
  <c r="G13" i="9"/>
  <c r="M13" i="9"/>
  <c r="L14" i="9"/>
  <c r="I15" i="9"/>
  <c r="H16" i="9"/>
  <c r="N16" i="9"/>
  <c r="G5" i="10"/>
  <c r="H6" i="10"/>
  <c r="I7" i="10"/>
  <c r="G9" i="10"/>
  <c r="H10" i="10"/>
  <c r="I11" i="10"/>
  <c r="G13" i="10"/>
  <c r="H14" i="10"/>
  <c r="I15" i="10"/>
  <c r="H6" i="11"/>
  <c r="I7" i="11"/>
  <c r="G9" i="11"/>
  <c r="H10" i="11"/>
  <c r="I11" i="11"/>
  <c r="G13" i="11"/>
  <c r="H14" i="11"/>
  <c r="I15" i="11"/>
  <c r="G5" i="12"/>
  <c r="H6" i="12"/>
  <c r="I7" i="12"/>
  <c r="G9" i="12"/>
  <c r="H10" i="12"/>
  <c r="I11" i="12"/>
  <c r="G13" i="12"/>
  <c r="H14" i="12"/>
  <c r="I15" i="12"/>
  <c r="G5" i="13"/>
  <c r="H6" i="13"/>
  <c r="I7" i="13"/>
  <c r="G9" i="13"/>
  <c r="H10" i="13"/>
  <c r="I11" i="13"/>
  <c r="G13" i="13"/>
  <c r="H14" i="13"/>
  <c r="I15" i="13"/>
  <c r="G5" i="14"/>
  <c r="H6" i="14"/>
  <c r="I7" i="14"/>
  <c r="G9" i="14"/>
  <c r="H10" i="14"/>
  <c r="I11" i="14"/>
  <c r="G13" i="14"/>
  <c r="H14" i="14"/>
  <c r="I15" i="14"/>
  <c r="G5" i="9"/>
  <c r="M5" i="9"/>
  <c r="I7" i="9"/>
  <c r="H8" i="9"/>
  <c r="N8" i="9"/>
  <c r="G9" i="9"/>
  <c r="M9" i="9"/>
  <c r="L10" i="9"/>
  <c r="H11" i="9"/>
  <c r="N11" i="9"/>
  <c r="L12" i="9"/>
  <c r="H13" i="9"/>
  <c r="N13" i="9"/>
  <c r="G14" i="9"/>
  <c r="M14" i="9"/>
  <c r="L15" i="9"/>
  <c r="I16" i="9"/>
  <c r="H5" i="10"/>
  <c r="I6" i="10"/>
  <c r="G8" i="10"/>
  <c r="H9" i="10"/>
  <c r="I10" i="10"/>
  <c r="G12" i="10"/>
  <c r="H13" i="10"/>
  <c r="I14" i="10"/>
  <c r="G16" i="10"/>
  <c r="I6" i="11"/>
  <c r="G8" i="11"/>
  <c r="H9" i="11"/>
  <c r="I10" i="11"/>
  <c r="G12" i="11"/>
  <c r="H13" i="11"/>
  <c r="I14" i="11"/>
  <c r="G16" i="11"/>
  <c r="H5" i="12"/>
  <c r="I6" i="12"/>
  <c r="G8" i="12"/>
  <c r="H9" i="12"/>
  <c r="I10" i="12"/>
  <c r="G12" i="12"/>
  <c r="H13" i="12"/>
  <c r="I14" i="12"/>
  <c r="G16" i="12"/>
  <c r="H5" i="13"/>
  <c r="I6" i="13"/>
  <c r="G8" i="13"/>
  <c r="H9" i="13"/>
  <c r="I10" i="13"/>
  <c r="G12" i="13"/>
  <c r="H13" i="13"/>
  <c r="I14" i="13"/>
  <c r="G16" i="13"/>
  <c r="H5" i="14"/>
  <c r="I6" i="14"/>
  <c r="G8" i="14"/>
  <c r="H9" i="14"/>
  <c r="I10" i="14"/>
  <c r="G12" i="14"/>
  <c r="H13" i="14"/>
  <c r="I14" i="14"/>
  <c r="G16" i="14"/>
  <c r="H5" i="9"/>
  <c r="N5" i="9"/>
  <c r="L7" i="9"/>
  <c r="I8" i="9"/>
  <c r="H9" i="9"/>
  <c r="N9" i="9"/>
  <c r="G10" i="9"/>
  <c r="M10" i="9"/>
  <c r="I11" i="9"/>
  <c r="G12" i="9"/>
  <c r="M12" i="9"/>
  <c r="I13" i="9"/>
  <c r="H14" i="9"/>
  <c r="N14" i="9"/>
  <c r="G15" i="9"/>
  <c r="M15" i="9"/>
  <c r="L16" i="9"/>
  <c r="G7" i="10"/>
  <c r="H8" i="10"/>
  <c r="G11" i="10"/>
  <c r="H12" i="10"/>
  <c r="G15" i="10"/>
  <c r="H16" i="10"/>
  <c r="G7" i="11"/>
  <c r="H8" i="11"/>
  <c r="G11" i="11"/>
  <c r="H12" i="11"/>
  <c r="G15" i="11"/>
  <c r="H16" i="11"/>
  <c r="G7" i="12"/>
  <c r="H8" i="12"/>
  <c r="G11" i="12"/>
  <c r="H12" i="12"/>
  <c r="G15" i="12"/>
  <c r="H16" i="12"/>
  <c r="G7" i="13"/>
  <c r="H8" i="13"/>
  <c r="G11" i="13"/>
  <c r="H12" i="13"/>
  <c r="G15" i="13"/>
  <c r="H16" i="13"/>
  <c r="G7" i="14"/>
  <c r="H8" i="14"/>
  <c r="G11" i="14"/>
  <c r="H12" i="14"/>
  <c r="G15" i="14"/>
  <c r="H16" i="14"/>
  <c r="G7" i="9"/>
  <c r="H10" i="9"/>
  <c r="H12" i="9"/>
  <c r="H15" i="9"/>
  <c r="G16" i="9"/>
  <c r="H5" i="11" l="1"/>
  <c r="G5" i="11"/>
  <c r="D13" i="1" l="1"/>
  <c r="L6" i="9" s="1"/>
  <c r="I6" i="9" l="1"/>
  <c r="G6" i="9"/>
  <c r="M6" i="9"/>
  <c r="N6" i="9"/>
  <c r="H6" i="9"/>
</calcChain>
</file>

<file path=xl/comments1.xml><?xml version="1.0" encoding="utf-8"?>
<comments xmlns="http://schemas.openxmlformats.org/spreadsheetml/2006/main">
  <authors>
    <author/>
  </authors>
  <commentList>
    <comment ref="B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1" authorId="0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2" authorId="0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1" authorId="0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sharedStrings.xml><?xml version="1.0" encoding="utf-8"?>
<sst xmlns="http://schemas.openxmlformats.org/spreadsheetml/2006/main" count="283" uniqueCount="74">
  <si>
    <t>Quadro de Indicadores</t>
  </si>
  <si>
    <t>INDICADORES OPERACIONAIS</t>
  </si>
  <si>
    <t>Fórmula</t>
  </si>
  <si>
    <t>Fonte de dados</t>
  </si>
  <si>
    <t>Unidade</t>
  </si>
  <si>
    <t>Periodicidade</t>
  </si>
  <si>
    <t>Polaridade</t>
  </si>
  <si>
    <t>Percentual</t>
  </si>
  <si>
    <t>Trimestral</t>
  </si>
  <si>
    <t>↑</t>
  </si>
  <si>
    <t>Se ↑</t>
  </si>
  <si>
    <t>Maior ou igual 80%</t>
  </si>
  <si>
    <t>Se ↓</t>
  </si>
  <si>
    <t>Menor ou igual 79,9%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</si>
  <si>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</si>
  <si>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</si>
  <si>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</si>
  <si>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</si>
  <si>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</si>
  <si>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</si>
  <si>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</si>
  <si>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</si>
  <si>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</si>
  <si>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</si>
  <si>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</si>
  <si>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</si>
  <si>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</si>
  <si>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Previsão</t>
  </si>
  <si>
    <t>P. meta</t>
  </si>
  <si>
    <t>R</t>
  </si>
  <si>
    <t>%</t>
  </si>
  <si>
    <t>Maior ou igual 70%</t>
  </si>
  <si>
    <t>Menor ou igual 69,9%</t>
  </si>
  <si>
    <t xml:space="preserve">Mensal </t>
  </si>
  <si>
    <t xml:space="preserve">Metas: acima de 70% </t>
  </si>
  <si>
    <t>INDICADORES ESTRATÉGICOS</t>
  </si>
  <si>
    <r>
      <rPr>
        <b/>
        <sz val="10.5"/>
        <color rgb="FF000000"/>
        <rFont val="Lucida Bright"/>
        <family val="1"/>
        <charset val="1"/>
      </rPr>
      <t>Nome do indicador:</t>
    </r>
    <r>
      <rPr>
        <sz val="10.5"/>
        <color rgb="FF000000"/>
        <rFont val="Lucida Bright"/>
        <family val="1"/>
        <charset val="1"/>
      </rPr>
      <t xml:space="preserve"> PERCENTUAL DE EXECUÇÃO ORÇAMENTÁRIA DOS RECURSOS DA FISCALIZAÇÃO </t>
    </r>
  </si>
  <si>
    <t>P</t>
  </si>
  <si>
    <r>
      <rPr>
        <u/>
        <sz val="8"/>
        <color rgb="FF000000"/>
        <rFont val="Lucida Bright"/>
        <family val="1"/>
        <charset val="1"/>
      </rPr>
      <t xml:space="preserve">quantidade de municípios alcançados pela fiscalização (x100) 
</t>
    </r>
    <r>
      <rPr>
        <sz val="8"/>
        <color rgb="FF000000"/>
        <rFont val="Lucida Bright"/>
        <family val="1"/>
        <charset val="1"/>
      </rPr>
      <t xml:space="preserve">quantidade de municípios planejados.
</t>
    </r>
  </si>
  <si>
    <t>J</t>
  </si>
  <si>
    <t>Indicador 1</t>
  </si>
  <si>
    <t>Indicador 2</t>
  </si>
  <si>
    <t>Indicador 3</t>
  </si>
  <si>
    <t>K</t>
  </si>
  <si>
    <t>Abaixo da meta</t>
  </si>
  <si>
    <t>Próximo da meta</t>
  </si>
  <si>
    <t>Na meta</t>
  </si>
  <si>
    <t>L</t>
  </si>
  <si>
    <t>↓</t>
  </si>
  <si>
    <t>Se "J"</t>
  </si>
  <si>
    <t>Se "K"</t>
  </si>
  <si>
    <t>Se "L"</t>
  </si>
  <si>
    <t>Indicador 4</t>
  </si>
  <si>
    <t>Indicador 5</t>
  </si>
  <si>
    <t>Indicador 6</t>
  </si>
  <si>
    <r>
      <t>Responsável:</t>
    </r>
    <r>
      <rPr>
        <sz val="10.5"/>
        <color rgb="FF000000"/>
        <rFont val="Lucida Bright"/>
        <family val="1"/>
        <charset val="1"/>
      </rPr>
      <t xml:space="preserve"> DFIS</t>
    </r>
  </si>
  <si>
    <t>Conselho Regional de Enfermagem do Pará</t>
  </si>
  <si>
    <r>
      <t>Nome do indicador:</t>
    </r>
    <r>
      <rPr>
        <sz val="10.5"/>
        <color rgb="FF000000"/>
        <rFont val="Lucida Bright"/>
        <family val="1"/>
        <charset val="1"/>
      </rPr>
      <t xml:space="preserve"> MUNICÍPIOS ALCANÇADOS</t>
    </r>
  </si>
  <si>
    <t>Planejada</t>
  </si>
  <si>
    <t>Realizada</t>
  </si>
  <si>
    <r>
      <t>Nome do indicador:</t>
    </r>
    <r>
      <rPr>
        <sz val="10.5"/>
        <color rgb="FF000000"/>
        <rFont val="Lucida Bright"/>
        <family val="1"/>
        <charset val="1"/>
      </rPr>
      <t xml:space="preserve"> PERCENTUAL DE FISCALIZAÇÕES PROATIVAS REALIZADAS </t>
    </r>
  </si>
  <si>
    <t xml:space="preserve">quantidade de fiscalizações proativas realizadas (x100)/quantidade de fiscalizações proativas </t>
  </si>
  <si>
    <r>
      <t>Nome do indicador:</t>
    </r>
    <r>
      <rPr>
        <sz val="10.5"/>
        <color rgb="FF000000"/>
        <rFont val="Lucida Bright"/>
        <family val="1"/>
        <charset val="1"/>
      </rPr>
      <t xml:space="preserve"> NÚMERO TOTAL DE FISCALIZAÇÕES REATIVAS REALIZADAS</t>
    </r>
  </si>
  <si>
    <t>Planejamento anual/relatórios de fiscalização proativas</t>
  </si>
  <si>
    <t xml:space="preserve">Nº de fiscalizações reativas realizadas x 100 
Nº total de demandas recebidas de terceiros no Departamento de Fiscalização em um dado período
</t>
  </si>
  <si>
    <t>Estatística no sistema informatizado</t>
  </si>
  <si>
    <r>
      <t xml:space="preserve">Recurso executado no período x 100
</t>
    </r>
    <r>
      <rPr>
        <sz val="10.5"/>
        <color rgb="FF000000"/>
        <rFont val="Lucida Bright"/>
        <family val="1"/>
        <charset val="1"/>
      </rPr>
      <t>Recurso destinado no período</t>
    </r>
  </si>
  <si>
    <t>Relatórios de Contabilidade</t>
  </si>
  <si>
    <t>Maior ou igual 100%</t>
  </si>
  <si>
    <t>Menor ou igual 100%</t>
  </si>
  <si>
    <t>Cronograma Mensal de Fiscalização/Relatórios de Fiscalização</t>
  </si>
  <si>
    <t>Metas: Executar 100% no ano</t>
  </si>
  <si>
    <t>Metas: Acima de 70% da quantidade de fiscalizações proativas</t>
  </si>
  <si>
    <t>Metas: Acima de 80% da quantidade de instituições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</si>
</sst>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3" x14ac:knownFonts="1">
    <font>
      <sz val="11"/>
      <color rgb="FF000000"/>
      <name val="Calibri"/>
      <family val="2"/>
      <charset val="1"/>
    </font>
    <font>
      <b/>
      <sz val="11"/>
      <color rgb="FF000000"/>
      <name val="Lucida Bright"/>
      <family val="1"/>
      <charset val="1"/>
    </font>
    <font>
      <b/>
      <sz val="10.5"/>
      <color rgb="FF000000"/>
      <name val="Lucida Bright"/>
      <family val="1"/>
      <charset val="1"/>
    </font>
    <font>
      <sz val="10.5"/>
      <color rgb="FF000000"/>
      <name val="Lucida Bright"/>
      <family val="1"/>
      <charset val="1"/>
    </font>
    <font>
      <u/>
      <sz val="10.5"/>
      <color rgb="FF000000"/>
      <name val="Lucida Bright"/>
      <family val="1"/>
      <charset val="1"/>
    </font>
    <font>
      <b/>
      <sz val="28"/>
      <color rgb="FF1F4E79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</font>
    <font>
      <u/>
      <sz val="8"/>
      <color rgb="FF000000"/>
      <name val="Lucida Bright"/>
      <family val="1"/>
      <charset val="1"/>
    </font>
    <font>
      <sz val="8"/>
      <color rgb="FF000000"/>
      <name val="Lucida Bright"/>
      <family val="1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0"/>
      <color rgb="FF000000"/>
      <name val="Times New Roman"/>
      <family val="1"/>
      <charset val="1"/>
    </font>
    <font>
      <sz val="10"/>
      <color rgb="FF000000"/>
      <name val="Lucida Bright"/>
      <family val="1"/>
      <charset val="1"/>
    </font>
    <font>
      <sz val="11"/>
      <name val="Times New Roman"/>
      <family val="1"/>
    </font>
    <font>
      <sz val="9"/>
      <color rgb="FF000000"/>
      <name val="Lucida Bright"/>
      <family val="1"/>
      <charset val="1"/>
    </font>
    <font>
      <sz val="12"/>
      <name val="Times New Roman"/>
      <family val="1"/>
      <charset val="1"/>
    </font>
    <font>
      <u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D9D9D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2" fillId="0" borderId="0" applyBorder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9" fontId="7" fillId="0" borderId="1" xfId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9" fontId="3" fillId="0" borderId="0" xfId="1" applyFont="1" applyBorder="1" applyAlignment="1" applyProtection="1">
      <alignment horizontal="center" vertical="center" wrapText="1"/>
    </xf>
    <xf numFmtId="0" fontId="8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1" applyFont="1" applyBorder="1" applyAlignment="1" applyProtection="1">
      <alignment horizontal="center" vertical="center" wrapText="1"/>
    </xf>
    <xf numFmtId="164" fontId="0" fillId="0" borderId="0" xfId="0" applyNumberFormat="1"/>
    <xf numFmtId="0" fontId="0" fillId="0" borderId="0" xfId="1" applyNumberFormat="1" applyFont="1" applyBorder="1" applyAlignment="1" applyProtection="1">
      <alignment horizontal="center"/>
    </xf>
    <xf numFmtId="0" fontId="0" fillId="0" borderId="0" xfId="0" applyFont="1"/>
    <xf numFmtId="1" fontId="7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9" fontId="15" fillId="0" borderId="1" xfId="1" applyFont="1" applyBorder="1" applyAlignment="1" applyProtection="1">
      <alignment horizontal="center" vertical="center" wrapText="1"/>
    </xf>
    <xf numFmtId="4" fontId="16" fillId="0" borderId="1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center" wrapText="1"/>
    </xf>
    <xf numFmtId="1" fontId="7" fillId="0" borderId="4" xfId="0" applyNumberFormat="1" applyFont="1" applyFill="1" applyBorder="1" applyAlignment="1">
      <alignment horizontal="center"/>
    </xf>
    <xf numFmtId="4" fontId="0" fillId="0" borderId="0" xfId="0" applyNumberFormat="1"/>
    <xf numFmtId="4" fontId="16" fillId="0" borderId="0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19" fillId="0" borderId="0" xfId="0" applyFont="1" applyAlignment="1">
      <alignment horizontal="left" vertical="center"/>
    </xf>
    <xf numFmtId="0" fontId="21" fillId="0" borderId="0" xfId="0" applyFont="1"/>
    <xf numFmtId="4" fontId="13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22" fillId="0" borderId="1" xfId="0" applyNumberFormat="1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32"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78787"/>
      <rgbColor rgb="FF729FC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595959"/>
      <rgbColor rgb="FF5B9BD5"/>
      <rgbColor rgb="FF003366"/>
      <rgbColor rgb="FF00B050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pt-BR" sz="1400" b="0" strike="noStrike" spc="-1">
                <a:solidFill>
                  <a:srgbClr val="595959"/>
                </a:solidFill>
                <a:latin typeface="Calibri"/>
              </a:rPr>
              <a:t>Acompanhamento de indicadores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Na meta</c:v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Plan1!$I$5:$I$16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F5-4CFB-B6F8-40359E61E99C}"/>
            </c:ext>
          </c:extLst>
        </c:ser>
        <c:ser>
          <c:idx val="1"/>
          <c:order val="1"/>
          <c:tx>
            <c:v>Próximo da meta</c:v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Plan1!$H$5:$H$16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F5-4CFB-B6F8-40359E61E99C}"/>
            </c:ext>
          </c:extLst>
        </c:ser>
        <c:ser>
          <c:idx val="2"/>
          <c:order val="2"/>
          <c:tx>
            <c:v>Abaixo da meta</c:v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Plan1!$G$5:$G$16</c:f>
              <c:numCache>
                <c:formatCode>General</c:formatCode>
                <c:ptCount val="12"/>
                <c:pt idx="0">
                  <c:v>19</c:v>
                </c:pt>
                <c:pt idx="1">
                  <c:v>23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CF5-4CFB-B6F8-40359E61E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4238976"/>
        <c:axId val="39523072"/>
      </c:barChart>
      <c:lineChart>
        <c:grouping val="stacked"/>
        <c:varyColors val="0"/>
        <c:ser>
          <c:idx val="3"/>
          <c:order val="3"/>
          <c:tx>
            <c:v>Planejado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'Indicador 1'!$C$11:$N$11</c:f>
              <c:numCache>
                <c:formatCode>General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CF5-4CFB-B6F8-40359E61E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39524224"/>
        <c:axId val="39525760"/>
      </c:lineChart>
      <c:catAx>
        <c:axId val="7423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39523072"/>
        <c:crosses val="autoZero"/>
        <c:auto val="1"/>
        <c:lblAlgn val="ctr"/>
        <c:lblOffset val="100"/>
        <c:noMultiLvlLbl val="1"/>
      </c:catAx>
      <c:valAx>
        <c:axId val="3952307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74238976"/>
        <c:crosses val="autoZero"/>
        <c:crossBetween val="between"/>
      </c:valAx>
      <c:catAx>
        <c:axId val="39524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525760"/>
        <c:crosses val="autoZero"/>
        <c:auto val="1"/>
        <c:lblAlgn val="ctr"/>
        <c:lblOffset val="100"/>
        <c:noMultiLvlLbl val="1"/>
      </c:catAx>
      <c:valAx>
        <c:axId val="39525760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one"/>
        <c:crossAx val="39524224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pt-BR" sz="1400" b="0" strike="noStrike" spc="-1">
                <a:solidFill>
                  <a:srgbClr val="595959"/>
                </a:solidFill>
                <a:latin typeface="Calibri"/>
              </a:rPr>
              <a:t>Acompanhamento de indicadores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Na meta</c:v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Plan3!$I$5:$I$16</c:f>
              <c:numCache>
                <c:formatCode>General</c:formatCode>
                <c:ptCount val="12"/>
                <c:pt idx="0">
                  <c:v>0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55-45C4-9965-B67D5B888CA6}"/>
            </c:ext>
          </c:extLst>
        </c:ser>
        <c:ser>
          <c:idx val="1"/>
          <c:order val="1"/>
          <c:tx>
            <c:v>Próximo da meta</c:v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Plan3!$H$5:$H$16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55-45C4-9965-B67D5B888CA6}"/>
            </c:ext>
          </c:extLst>
        </c:ser>
        <c:ser>
          <c:idx val="2"/>
          <c:order val="2"/>
          <c:tx>
            <c:v>Abaixo da meta</c:v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Plan3!$G$5:$G$16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D55-45C4-9965-B67D5B888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3267584"/>
        <c:axId val="83269120"/>
      </c:barChart>
      <c:lineChart>
        <c:grouping val="stacked"/>
        <c:varyColors val="0"/>
        <c:ser>
          <c:idx val="3"/>
          <c:order val="3"/>
          <c:tx>
            <c:v>Planejado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'Indicador 2'!$C$12:$N$12</c:f>
              <c:numCache>
                <c:formatCode>0</c:formatCode>
                <c:ptCount val="12"/>
                <c:pt idx="0">
                  <c:v>19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D55-45C4-9965-B67D5B888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83270656"/>
        <c:axId val="83272448"/>
      </c:lineChart>
      <c:catAx>
        <c:axId val="8326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83269120"/>
        <c:crosses val="autoZero"/>
        <c:auto val="1"/>
        <c:lblAlgn val="ctr"/>
        <c:lblOffset val="100"/>
        <c:noMultiLvlLbl val="1"/>
      </c:catAx>
      <c:valAx>
        <c:axId val="8326912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83267584"/>
        <c:crosses val="autoZero"/>
        <c:crossBetween val="between"/>
      </c:valAx>
      <c:catAx>
        <c:axId val="83270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3272448"/>
        <c:crosses val="autoZero"/>
        <c:auto val="1"/>
        <c:lblAlgn val="ctr"/>
        <c:lblOffset val="100"/>
        <c:noMultiLvlLbl val="1"/>
      </c:catAx>
      <c:valAx>
        <c:axId val="83272448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one"/>
        <c:crossAx val="83270656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pt-BR" sz="1400" b="0" strike="noStrike" spc="-1">
                <a:solidFill>
                  <a:srgbClr val="595959"/>
                </a:solidFill>
                <a:latin typeface="Calibri"/>
              </a:rPr>
              <a:t>Acompanhamento de indicadores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Na meta</c:v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Plan6!$I$5:$I$16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4D-4271-858B-AB6AFA5826AF}"/>
            </c:ext>
          </c:extLst>
        </c:ser>
        <c:ser>
          <c:idx val="1"/>
          <c:order val="1"/>
          <c:tx>
            <c:v>Próximo da meta</c:v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Plan6!$H$5:$H$16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4D-4271-858B-AB6AFA5826AF}"/>
            </c:ext>
          </c:extLst>
        </c:ser>
        <c:ser>
          <c:idx val="2"/>
          <c:order val="2"/>
          <c:tx>
            <c:v>Abaixo da meta</c:v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Plan6!$G$5:$G$16</c:f>
              <c:numCache>
                <c:formatCode>General</c:formatCode>
                <c:ptCount val="12"/>
                <c:pt idx="0">
                  <c:v>134330.73000000001</c:v>
                </c:pt>
                <c:pt idx="1">
                  <c:v>138309.72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4D-4271-858B-AB6AFA582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6359040"/>
        <c:axId val="86369024"/>
      </c:barChart>
      <c:lineChart>
        <c:grouping val="stacked"/>
        <c:varyColors val="0"/>
        <c:ser>
          <c:idx val="3"/>
          <c:order val="3"/>
          <c:tx>
            <c:v>Planejado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'Indicador 3'!$C$11:$N$11</c:f>
              <c:numCache>
                <c:formatCode>#,##0.00</c:formatCode>
                <c:ptCount val="12"/>
                <c:pt idx="0">
                  <c:v>187978.39</c:v>
                </c:pt>
                <c:pt idx="1">
                  <c:v>187978.39</c:v>
                </c:pt>
                <c:pt idx="2">
                  <c:v>187978.39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4D-4271-858B-AB6AFA582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86370560"/>
        <c:axId val="83824640"/>
      </c:lineChart>
      <c:catAx>
        <c:axId val="8635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86369024"/>
        <c:crosses val="autoZero"/>
        <c:auto val="1"/>
        <c:lblAlgn val="ctr"/>
        <c:lblOffset val="100"/>
        <c:noMultiLvlLbl val="1"/>
      </c:catAx>
      <c:valAx>
        <c:axId val="8636902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86359040"/>
        <c:crosses val="autoZero"/>
        <c:crossBetween val="between"/>
      </c:valAx>
      <c:catAx>
        <c:axId val="86370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3824640"/>
        <c:crosses val="autoZero"/>
        <c:auto val="1"/>
        <c:lblAlgn val="ctr"/>
        <c:lblOffset val="100"/>
        <c:noMultiLvlLbl val="1"/>
      </c:catAx>
      <c:valAx>
        <c:axId val="83824640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one"/>
        <c:crossAx val="86370560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pt-BR" sz="1400" b="0" strike="noStrike" spc="-1">
                <a:solidFill>
                  <a:srgbClr val="595959"/>
                </a:solidFill>
                <a:latin typeface="Calibri"/>
              </a:rPr>
              <a:t>Acompanhamento de indicadores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Na meta</c:v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Plan1!$I$5:$I$16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E9-48ED-9EFC-4BD80033C55E}"/>
            </c:ext>
          </c:extLst>
        </c:ser>
        <c:ser>
          <c:idx val="1"/>
          <c:order val="1"/>
          <c:tx>
            <c:v>Próximo da meta</c:v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Plan1!$H$5:$H$16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E9-48ED-9EFC-4BD80033C55E}"/>
            </c:ext>
          </c:extLst>
        </c:ser>
        <c:ser>
          <c:idx val="2"/>
          <c:order val="2"/>
          <c:tx>
            <c:v>Abaixo da meta</c:v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Plan1!$G$5:$G$16</c:f>
              <c:numCache>
                <c:formatCode>General</c:formatCode>
                <c:ptCount val="12"/>
                <c:pt idx="0">
                  <c:v>19</c:v>
                </c:pt>
                <c:pt idx="1">
                  <c:v>23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2E9-48ED-9EFC-4BD80033C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2079232"/>
        <c:axId val="92080768"/>
      </c:barChart>
      <c:lineChart>
        <c:grouping val="stacked"/>
        <c:varyColors val="0"/>
        <c:ser>
          <c:idx val="3"/>
          <c:order val="3"/>
          <c:tx>
            <c:v>Planejado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'Indicador 8'!$C$11:$N$11</c:f>
              <c:numCache>
                <c:formatCode>0</c:formatCode>
                <c:ptCount val="12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2E9-48ED-9EFC-4BD80033C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92086656"/>
        <c:axId val="92088192"/>
      </c:lineChart>
      <c:catAx>
        <c:axId val="9207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92080768"/>
        <c:crosses val="autoZero"/>
        <c:auto val="1"/>
        <c:lblAlgn val="ctr"/>
        <c:lblOffset val="100"/>
        <c:noMultiLvlLbl val="1"/>
      </c:catAx>
      <c:valAx>
        <c:axId val="9208076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92079232"/>
        <c:crosses val="autoZero"/>
        <c:crossBetween val="between"/>
      </c:valAx>
      <c:catAx>
        <c:axId val="92086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2088192"/>
        <c:crosses val="autoZero"/>
        <c:auto val="1"/>
        <c:lblAlgn val="ctr"/>
        <c:lblOffset val="100"/>
        <c:noMultiLvlLbl val="1"/>
      </c:catAx>
      <c:valAx>
        <c:axId val="92088192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one"/>
        <c:crossAx val="92086656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231840</xdr:colOff>
      <xdr:row>14</xdr:row>
      <xdr:rowOff>1080</xdr:rowOff>
    </xdr:from>
    <xdr:to>
      <xdr:col>14</xdr:col>
      <xdr:colOff>1011420</xdr:colOff>
      <xdr:row>28</xdr:row>
      <xdr:rowOff>164520</xdr:rowOff>
    </xdr:to>
    <xdr:graphicFrame macro="">
      <xdr:nvGraphicFramePr>
        <xdr:cNvPr id="2" name="Gráfico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0" name="_x0000_t202" hidden="1">
          <a:extLst>
            <a:ext uri="{FF2B5EF4-FFF2-40B4-BE49-F238E27FC236}">
              <a16:creationId xmlns="" xmlns:a16="http://schemas.microsoft.com/office/drawing/2014/main" id="{00000000-0008-0000-00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8" name="_x0000_t202" hidden="1">
          <a:extLst>
            <a:ext uri="{FF2B5EF4-FFF2-40B4-BE49-F238E27FC236}">
              <a16:creationId xmlns="" xmlns:a16="http://schemas.microsoft.com/office/drawing/2014/main" id="{00000000-0008-0000-00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6" name="_x0000_t202" hidden="1">
          <a:extLst>
            <a:ext uri="{FF2B5EF4-FFF2-40B4-BE49-F238E27FC236}">
              <a16:creationId xmlns="" xmlns:a16="http://schemas.microsoft.com/office/drawing/2014/main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4" name="_x0000_t202" hidden="1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2" name="_x0000_t202" hidden="1">
          <a:extLst>
            <a:ext uri="{FF2B5EF4-FFF2-40B4-BE49-F238E27FC236}">
              <a16:creationId xmlns="" xmlns:a16="http://schemas.microsoft.com/office/drawing/2014/main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0" name="_x0000_t202" hidden="1">
          <a:extLst>
            <a:ext uri="{FF2B5EF4-FFF2-40B4-BE49-F238E27FC236}">
              <a16:creationId xmlns=""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8" name="_x0000_t202" hidden="1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6" name="_x0000_t202" hidden="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4" name="_x0000_t202" hidden="1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2" name="_x0000_t202" hidden="1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0" name="_x0000_t202" hidden="1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8" name="_x0000_t202" hidden="1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6" name="_x0000_t202" hidden="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2" name="_x0000_t202" hidden="1">
          <a:extLst>
            <a:ext uri="{FF2B5EF4-FFF2-40B4-BE49-F238E27FC236}">
              <a16:creationId xmlns="" xmlns:a16="http://schemas.microsoft.com/office/drawing/2014/main" id="{00000000-0008-0000-0000-00002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1" name="_x0000_t202" hidden="1">
          <a:extLst>
            <a:ext uri="{FF2B5EF4-FFF2-40B4-BE49-F238E27FC236}">
              <a16:creationId xmlns="" xmlns:a16="http://schemas.microsoft.com/office/drawing/2014/main" id="{00000000-0008-0000-0000-00002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0" name="_x0000_t202" hidden="1">
          <a:extLst>
            <a:ext uri="{FF2B5EF4-FFF2-40B4-BE49-F238E27FC236}">
              <a16:creationId xmlns="" xmlns:a16="http://schemas.microsoft.com/office/drawing/2014/main" id="{00000000-0008-0000-0000-00002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9" name="_x0000_t202" hidden="1">
          <a:extLst>
            <a:ext uri="{FF2B5EF4-FFF2-40B4-BE49-F238E27FC236}">
              <a16:creationId xmlns="" xmlns:a16="http://schemas.microsoft.com/office/drawing/2014/main" id="{00000000-0008-0000-0000-00002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8" name="_x0000_t202" hidden="1">
          <a:extLst>
            <a:ext uri="{FF2B5EF4-FFF2-40B4-BE49-F238E27FC236}">
              <a16:creationId xmlns="" xmlns:a16="http://schemas.microsoft.com/office/drawing/2014/main" id="{00000000-0008-0000-0000-00002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7" name="_x0000_t202" hidden="1">
          <a:extLst>
            <a:ext uri="{FF2B5EF4-FFF2-40B4-BE49-F238E27FC236}">
              <a16:creationId xmlns="" xmlns:a16="http://schemas.microsoft.com/office/drawing/2014/main" id="{00000000-0008-0000-0000-00002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6" name="_x0000_t202" hidden="1">
          <a:extLst>
            <a:ext uri="{FF2B5EF4-FFF2-40B4-BE49-F238E27FC236}">
              <a16:creationId xmlns="" xmlns:a16="http://schemas.microsoft.com/office/drawing/2014/main" id="{00000000-0008-0000-0000-00002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5" name="_x0000_t202" hidden="1">
          <a:extLst>
            <a:ext uri="{FF2B5EF4-FFF2-40B4-BE49-F238E27FC236}">
              <a16:creationId xmlns="" xmlns:a16="http://schemas.microsoft.com/office/drawing/2014/main" id="{00000000-0008-0000-0000-00001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4" name="_x0000_t202" hidden="1">
          <a:extLst>
            <a:ext uri="{FF2B5EF4-FFF2-40B4-BE49-F238E27FC236}">
              <a16:creationId xmlns="" xmlns:a16="http://schemas.microsoft.com/office/drawing/2014/main" id="{00000000-0008-0000-0000-00001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3" name="_x0000_t202" hidden="1">
          <a:extLst>
            <a:ext uri="{FF2B5EF4-FFF2-40B4-BE49-F238E27FC236}">
              <a16:creationId xmlns="" xmlns:a16="http://schemas.microsoft.com/office/drawing/2014/main" id="{00000000-0008-0000-0000-00001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2" name="_x0000_t202" hidden="1">
          <a:extLst>
            <a:ext uri="{FF2B5EF4-FFF2-40B4-BE49-F238E27FC236}">
              <a16:creationId xmlns="" xmlns:a16="http://schemas.microsoft.com/office/drawing/2014/main" id="{00000000-0008-0000-0000-00001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1" name="_x0000_t202" hidden="1">
          <a:extLst>
            <a:ext uri="{FF2B5EF4-FFF2-40B4-BE49-F238E27FC236}">
              <a16:creationId xmlns="" xmlns:a16="http://schemas.microsoft.com/office/drawing/2014/main" id="{00000000-0008-0000-0000-00001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5" name="_x0000_t202" hidden="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" name="_x0000_t202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4" name="_x0000_t202" hidden="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" name="_x0000_t202" hidden="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" name="_x0000_t202" hidden="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" name="_x0000_t202" hidden="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" name="_x0000_t202" hidden="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" name="_x0000_t202" hidden="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" name="_x0000_t202" hidden="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" name="_x0000_t202" hidden="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" name="_x0000_t202" hidden="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4" name="_x0000_t202" hidden="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5" name="_x0000_t202" hidden="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6" name="_x0000_t202" hidden="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9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0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5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9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3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123825</xdr:colOff>
      <xdr:row>1</xdr:row>
      <xdr:rowOff>95250</xdr:rowOff>
    </xdr:from>
    <xdr:to>
      <xdr:col>14</xdr:col>
      <xdr:colOff>1066800</xdr:colOff>
      <xdr:row>2</xdr:row>
      <xdr:rowOff>161925</xdr:rowOff>
    </xdr:to>
    <xdr:pic>
      <xdr:nvPicPr>
        <xdr:cNvPr id="69" name="Imagem 68" descr="Resultado de imagem para logo do coren p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85750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7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8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0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3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4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9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1</xdr:row>
          <xdr:rowOff>47625</xdr:rowOff>
        </xdr:from>
        <xdr:to>
          <xdr:col>2</xdr:col>
          <xdr:colOff>476250</xdr:colOff>
          <xdr:row>2</xdr:row>
          <xdr:rowOff>200025</xdr:rowOff>
        </xdr:to>
        <xdr:sp macro="" textlink="">
          <xdr:nvSpPr>
            <xdr:cNvPr id="1121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1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2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3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4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6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7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8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0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5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6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7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8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9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0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1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2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3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4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5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6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7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8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2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4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5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6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8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0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5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6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7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8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9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0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1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2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3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4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5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6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7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8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3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4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9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0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2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5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6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9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0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1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2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3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4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5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6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7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8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1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2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3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4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6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7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8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0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5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6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7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8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9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0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1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2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3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4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5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6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7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8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2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4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5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6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8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0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3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4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7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9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0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1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2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3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4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5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6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9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0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1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2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3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4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5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6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7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8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2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4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5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6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8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0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3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4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9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0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2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9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0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2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6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7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8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0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2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3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4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5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6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5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6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5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6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222120</xdr:colOff>
      <xdr:row>14</xdr:row>
      <xdr:rowOff>61920</xdr:rowOff>
    </xdr:from>
    <xdr:to>
      <xdr:col>14</xdr:col>
      <xdr:colOff>1072080</xdr:colOff>
      <xdr:row>29</xdr:row>
      <xdr:rowOff>38160</xdr:rowOff>
    </xdr:to>
    <xdr:graphicFrame macro="">
      <xdr:nvGraphicFramePr>
        <xdr:cNvPr id="6" name="Gráfico 1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8" name="_x0000_t202" hidden="1">
          <a:extLst>
            <a:ext uri="{FF2B5EF4-FFF2-40B4-BE49-F238E27FC236}">
              <a16:creationId xmlns="" xmlns:a16="http://schemas.microsoft.com/office/drawing/2014/main" id="{00000000-0008-0000-0200-00001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6" name="_x0000_t202" hidden="1">
          <a:extLst>
            <a:ext uri="{FF2B5EF4-FFF2-40B4-BE49-F238E27FC236}">
              <a16:creationId xmlns="" xmlns:a16="http://schemas.microsoft.com/office/drawing/2014/main" id="{00000000-0008-0000-0200-00001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4" name="_x0000_t202" hidden="1">
          <a:extLst>
            <a:ext uri="{FF2B5EF4-FFF2-40B4-BE49-F238E27FC236}">
              <a16:creationId xmlns="" xmlns:a16="http://schemas.microsoft.com/office/drawing/2014/main" id="{00000000-0008-0000-0200-00001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2" name="_x0000_t202" hidden="1">
          <a:extLst>
            <a:ext uri="{FF2B5EF4-FFF2-40B4-BE49-F238E27FC236}">
              <a16:creationId xmlns="" xmlns:a16="http://schemas.microsoft.com/office/drawing/2014/main" id="{00000000-0008-0000-0200-00001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0" name="_x0000_t202" hidden="1">
          <a:extLst>
            <a:ext uri="{FF2B5EF4-FFF2-40B4-BE49-F238E27FC236}">
              <a16:creationId xmlns="" xmlns:a16="http://schemas.microsoft.com/office/drawing/2014/main" id="{00000000-0008-0000-0200-00001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8" name="_x0000_t202" hidden="1">
          <a:extLst>
            <a:ext uri="{FF2B5EF4-FFF2-40B4-BE49-F238E27FC236}">
              <a16:creationId xmlns="" xmlns:a16="http://schemas.microsoft.com/office/drawing/2014/main" id="{00000000-0008-0000-0200-00001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6" name="_x0000_t202" hidden="1">
          <a:extLst>
            <a:ext uri="{FF2B5EF4-FFF2-40B4-BE49-F238E27FC236}">
              <a16:creationId xmlns="" xmlns:a16="http://schemas.microsoft.com/office/drawing/2014/main" id="{00000000-0008-0000-0200-00000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4" name="_x0000_t202" hidden="1">
          <a:extLst>
            <a:ext uri="{FF2B5EF4-FFF2-40B4-BE49-F238E27FC236}">
              <a16:creationId xmlns="" xmlns:a16="http://schemas.microsoft.com/office/drawing/2014/main" id="{00000000-0008-0000-0200-00000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2" name="_x0000_t202" hidden="1">
          <a:extLst>
            <a:ext uri="{FF2B5EF4-FFF2-40B4-BE49-F238E27FC236}">
              <a16:creationId xmlns="" xmlns:a16="http://schemas.microsoft.com/office/drawing/2014/main" id="{00000000-0008-0000-0200-00000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0" name="_x0000_t202" hidden="1">
          <a:extLst>
            <a:ext uri="{FF2B5EF4-FFF2-40B4-BE49-F238E27FC236}">
              <a16:creationId xmlns="" xmlns:a16="http://schemas.microsoft.com/office/drawing/2014/main" id="{00000000-0008-0000-0200-00000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8" name="_x0000_t202" hidden="1">
          <a:extLst>
            <a:ext uri="{FF2B5EF4-FFF2-40B4-BE49-F238E27FC236}">
              <a16:creationId xmlns="" xmlns:a16="http://schemas.microsoft.com/office/drawing/2014/main" id="{00000000-0008-0000-0200-00000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6" name="_x0000_t202" hidden="1">
          <a:extLst>
            <a:ext uri="{FF2B5EF4-FFF2-40B4-BE49-F238E27FC236}">
              <a16:creationId xmlns="" xmlns:a16="http://schemas.microsoft.com/office/drawing/2014/main" id="{00000000-0008-0000-02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4" name="_x0000_t202" hidden="1">
          <a:extLst>
            <a:ext uri="{FF2B5EF4-FFF2-40B4-BE49-F238E27FC236}">
              <a16:creationId xmlns=""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0" name="_x0000_t202" hidden="1">
          <a:extLst>
            <a:ext uri="{FF2B5EF4-FFF2-40B4-BE49-F238E27FC236}">
              <a16:creationId xmlns="" xmlns:a16="http://schemas.microsoft.com/office/drawing/2014/main" id="{00000000-0008-0000-0200-00002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9" name="_x0000_t202" hidden="1">
          <a:extLst>
            <a:ext uri="{FF2B5EF4-FFF2-40B4-BE49-F238E27FC236}">
              <a16:creationId xmlns="" xmlns:a16="http://schemas.microsoft.com/office/drawing/2014/main" id="{00000000-0008-0000-0200-000025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8" name="_x0000_t202" hidden="1">
          <a:extLst>
            <a:ext uri="{FF2B5EF4-FFF2-40B4-BE49-F238E27FC236}">
              <a16:creationId xmlns="" xmlns:a16="http://schemas.microsoft.com/office/drawing/2014/main" id="{00000000-0008-0000-0200-00002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7" name="_x0000_t202" hidden="1">
          <a:extLst>
            <a:ext uri="{FF2B5EF4-FFF2-40B4-BE49-F238E27FC236}">
              <a16:creationId xmlns="" xmlns:a16="http://schemas.microsoft.com/office/drawing/2014/main" id="{00000000-0008-0000-0200-000023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6" name="_x0000_t202" hidden="1">
          <a:extLst>
            <a:ext uri="{FF2B5EF4-FFF2-40B4-BE49-F238E27FC236}">
              <a16:creationId xmlns="" xmlns:a16="http://schemas.microsoft.com/office/drawing/2014/main" id="{00000000-0008-0000-0200-00002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5" name="_x0000_t202" hidden="1">
          <a:extLst>
            <a:ext uri="{FF2B5EF4-FFF2-40B4-BE49-F238E27FC236}">
              <a16:creationId xmlns="" xmlns:a16="http://schemas.microsoft.com/office/drawing/2014/main" id="{00000000-0008-0000-0200-000021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4" name="_x0000_t202" hidden="1">
          <a:extLst>
            <a:ext uri="{FF2B5EF4-FFF2-40B4-BE49-F238E27FC236}">
              <a16:creationId xmlns="" xmlns:a16="http://schemas.microsoft.com/office/drawing/2014/main" id="{00000000-0008-0000-0200-00002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3" name="_x0000_t202" hidden="1">
          <a:extLst>
            <a:ext uri="{FF2B5EF4-FFF2-40B4-BE49-F238E27FC236}">
              <a16:creationId xmlns="" xmlns:a16="http://schemas.microsoft.com/office/drawing/2014/main" id="{00000000-0008-0000-0200-00001F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2" name="_x0000_t202" hidden="1">
          <a:extLst>
            <a:ext uri="{FF2B5EF4-FFF2-40B4-BE49-F238E27FC236}">
              <a16:creationId xmlns="" xmlns:a16="http://schemas.microsoft.com/office/drawing/2014/main" id="{00000000-0008-0000-0200-00001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1" name="_x0000_t202" hidden="1">
          <a:extLst>
            <a:ext uri="{FF2B5EF4-FFF2-40B4-BE49-F238E27FC236}">
              <a16:creationId xmlns="" xmlns:a16="http://schemas.microsoft.com/office/drawing/2014/main" id="{00000000-0008-0000-0200-00001D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0" name="_x0000_t202" hidden="1">
          <a:extLst>
            <a:ext uri="{FF2B5EF4-FFF2-40B4-BE49-F238E27FC236}">
              <a16:creationId xmlns="" xmlns:a16="http://schemas.microsoft.com/office/drawing/2014/main" id="{00000000-0008-0000-0200-00001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9" name="_x0000_t202" hidden="1">
          <a:extLst>
            <a:ext uri="{FF2B5EF4-FFF2-40B4-BE49-F238E27FC236}">
              <a16:creationId xmlns="" xmlns:a16="http://schemas.microsoft.com/office/drawing/2014/main" id="{00000000-0008-0000-0200-00001B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" name="_x0000_t202" hidden="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" name="_x0000_t202" hidden="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4" name="_x0000_t202" hidden="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5" name="_x0000_t202" hidden="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" name="_x0000_t202" hidden="1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" name="_x0000_t202" hidden="1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" name="_x0000_t202" hidden="1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0" name="_x0000_t202" hidden="1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1" name="_x0000_t202" hidden="1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2" name="_x0000_t202" hidden="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3" name="_x0000_t202" hidden="1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4" name="_x0000_t202" hidden="1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5" name="_x0000_t202" hidden="1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6" name="_x0000_t202" hidden="1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7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1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5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1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200025</xdr:colOff>
      <xdr:row>2</xdr:row>
      <xdr:rowOff>95250</xdr:rowOff>
    </xdr:from>
    <xdr:to>
      <xdr:col>14</xdr:col>
      <xdr:colOff>1143000</xdr:colOff>
      <xdr:row>3</xdr:row>
      <xdr:rowOff>161925</xdr:rowOff>
    </xdr:to>
    <xdr:pic>
      <xdr:nvPicPr>
        <xdr:cNvPr id="69" name="Imagem 68" descr="Resultado de imagem para logo do coren p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476250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5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6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7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8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8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9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0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1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2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3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4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5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6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7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8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0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3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4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3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5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2</xdr:row>
          <xdr:rowOff>66675</xdr:rowOff>
        </xdr:from>
        <xdr:to>
          <xdr:col>2</xdr:col>
          <xdr:colOff>438150</xdr:colOff>
          <xdr:row>3</xdr:row>
          <xdr:rowOff>219075</xdr:rowOff>
        </xdr:to>
        <xdr:sp macro="" textlink="">
          <xdr:nvSpPr>
            <xdr:cNvPr id="3390" name="Object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8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9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0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2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5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6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7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8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9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0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1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2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3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4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5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6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8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9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0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1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2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3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4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5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6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7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8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9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0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1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2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4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5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6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7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8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9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0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1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2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3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4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7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8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9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8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9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0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1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2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3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4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5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6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7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8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0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3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4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6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7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8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9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0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1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2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3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5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6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7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8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9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0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1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2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3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4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5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6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8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9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0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2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5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6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7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8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0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6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7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8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9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0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1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2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3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4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5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6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7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8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9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0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1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2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3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4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5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6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7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8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9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0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1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2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4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5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6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7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8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9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0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1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2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3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4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7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8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9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8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9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0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1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2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3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4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5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6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7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8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0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3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4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6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7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8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9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0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1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2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3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7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8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9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8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9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0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2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5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6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7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8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0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6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7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8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9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0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1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2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3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4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5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6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7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8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9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0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1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2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3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4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5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6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7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8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9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0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1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2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4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5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6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7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8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9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0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1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2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3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4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7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8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9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8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9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0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1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2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3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4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5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6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7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8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0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3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4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6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7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8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9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0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1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2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3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5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6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7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8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9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0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1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2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3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4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5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6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8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9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0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2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5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6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7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8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0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6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7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8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9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0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1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2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3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4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5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6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7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8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9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0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222120</xdr:colOff>
      <xdr:row>13</xdr:row>
      <xdr:rowOff>62640</xdr:rowOff>
    </xdr:from>
    <xdr:to>
      <xdr:col>10</xdr:col>
      <xdr:colOff>638280</xdr:colOff>
      <xdr:row>28</xdr:row>
      <xdr:rowOff>39240</xdr:rowOff>
    </xdr:to>
    <xdr:graphicFrame macro="">
      <xdr:nvGraphicFramePr>
        <xdr:cNvPr id="15" name="Gráfico 1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104775</xdr:rowOff>
    </xdr:from>
    <xdr:to>
      <xdr:col>14</xdr:col>
      <xdr:colOff>1076325</xdr:colOff>
      <xdr:row>3</xdr:row>
      <xdr:rowOff>171450</xdr:rowOff>
    </xdr:to>
    <xdr:pic>
      <xdr:nvPicPr>
        <xdr:cNvPr id="5" name="Imagem 4" descr="Resultado de imagem para logo do coren p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485775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314325</xdr:colOff>
          <xdr:row>2</xdr:row>
          <xdr:rowOff>57150</xdr:rowOff>
        </xdr:from>
        <xdr:to>
          <xdr:col>2</xdr:col>
          <xdr:colOff>485775</xdr:colOff>
          <xdr:row>3</xdr:row>
          <xdr:rowOff>209550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117540</xdr:colOff>
      <xdr:row>13</xdr:row>
      <xdr:rowOff>77640</xdr:rowOff>
    </xdr:from>
    <xdr:to>
      <xdr:col>15</xdr:col>
      <xdr:colOff>39870</xdr:colOff>
      <xdr:row>28</xdr:row>
      <xdr:rowOff>145830</xdr:rowOff>
    </xdr:to>
    <xdr:graphicFrame macro="">
      <xdr:nvGraphicFramePr>
        <xdr:cNvPr id="21" name="Gráfico 4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8" name="_x0000_t202" hidden="1">
          <a:extLst>
            <a:ext uri="{FF2B5EF4-FFF2-40B4-BE49-F238E27FC236}">
              <a16:creationId xmlns="" xmlns:a16="http://schemas.microsoft.com/office/drawing/2014/main" id="{00000000-0008-0000-0700-00001A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6" name="_x0000_t202" hidden="1">
          <a:extLst>
            <a:ext uri="{FF2B5EF4-FFF2-40B4-BE49-F238E27FC236}">
              <a16:creationId xmlns="" xmlns:a16="http://schemas.microsoft.com/office/drawing/2014/main" id="{00000000-0008-0000-0700-000018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4" name="_x0000_t202" hidden="1">
          <a:extLst>
            <a:ext uri="{FF2B5EF4-FFF2-40B4-BE49-F238E27FC236}">
              <a16:creationId xmlns="" xmlns:a16="http://schemas.microsoft.com/office/drawing/2014/main" id="{00000000-0008-0000-0700-000016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2" name="_x0000_t202" hidden="1">
          <a:extLst>
            <a:ext uri="{FF2B5EF4-FFF2-40B4-BE49-F238E27FC236}">
              <a16:creationId xmlns="" xmlns:a16="http://schemas.microsoft.com/office/drawing/2014/main" id="{00000000-0008-0000-0700-000014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0" name="_x0000_t202" hidden="1">
          <a:extLst>
            <a:ext uri="{FF2B5EF4-FFF2-40B4-BE49-F238E27FC236}">
              <a16:creationId xmlns="" xmlns:a16="http://schemas.microsoft.com/office/drawing/2014/main" id="{00000000-0008-0000-0700-000012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8" name="_x0000_t202" hidden="1">
          <a:extLst>
            <a:ext uri="{FF2B5EF4-FFF2-40B4-BE49-F238E27FC236}">
              <a16:creationId xmlns="" xmlns:a16="http://schemas.microsoft.com/office/drawing/2014/main" id="{00000000-0008-0000-0700-000010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6" name="_x0000_t202" hidden="1">
          <a:extLst>
            <a:ext uri="{FF2B5EF4-FFF2-40B4-BE49-F238E27FC236}">
              <a16:creationId xmlns="" xmlns:a16="http://schemas.microsoft.com/office/drawing/2014/main" id="{00000000-0008-0000-0700-00000E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4" name="_x0000_t202" hidden="1">
          <a:extLst>
            <a:ext uri="{FF2B5EF4-FFF2-40B4-BE49-F238E27FC236}">
              <a16:creationId xmlns="" xmlns:a16="http://schemas.microsoft.com/office/drawing/2014/main" id="{00000000-0008-0000-0700-00000C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2" name="_x0000_t202" hidden="1">
          <a:extLst>
            <a:ext uri="{FF2B5EF4-FFF2-40B4-BE49-F238E27FC236}">
              <a16:creationId xmlns="" xmlns:a16="http://schemas.microsoft.com/office/drawing/2014/main" id="{00000000-0008-0000-0700-00000A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0" name="_x0000_t202" hidden="1">
          <a:extLst>
            <a:ext uri="{FF2B5EF4-FFF2-40B4-BE49-F238E27FC236}">
              <a16:creationId xmlns="" xmlns:a16="http://schemas.microsoft.com/office/drawing/2014/main" id="{00000000-0008-0000-0700-000008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8" name="_x0000_t202" hidden="1">
          <a:extLst>
            <a:ext uri="{FF2B5EF4-FFF2-40B4-BE49-F238E27FC236}">
              <a16:creationId xmlns="" xmlns:a16="http://schemas.microsoft.com/office/drawing/2014/main" id="{00000000-0008-0000-0700-000006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6" name="_x0000_t202" hidden="1">
          <a:extLst>
            <a:ext uri="{FF2B5EF4-FFF2-40B4-BE49-F238E27FC236}">
              <a16:creationId xmlns="" xmlns:a16="http://schemas.microsoft.com/office/drawing/2014/main" id="{00000000-0008-0000-0700-000004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4" name="_x0000_t202" hidden="1">
          <a:extLst>
            <a:ext uri="{FF2B5EF4-FFF2-40B4-BE49-F238E27FC236}">
              <a16:creationId xmlns="" xmlns:a16="http://schemas.microsoft.com/office/drawing/2014/main" id="{00000000-0008-0000-0700-000002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0" name="_x0000_t202" hidden="1">
          <a:extLst>
            <a:ext uri="{FF2B5EF4-FFF2-40B4-BE49-F238E27FC236}">
              <a16:creationId xmlns="" xmlns:a16="http://schemas.microsoft.com/office/drawing/2014/main" id="{00000000-0008-0000-0700-000026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9" name="_x0000_t202" hidden="1">
          <a:extLst>
            <a:ext uri="{FF2B5EF4-FFF2-40B4-BE49-F238E27FC236}">
              <a16:creationId xmlns="" xmlns:a16="http://schemas.microsoft.com/office/drawing/2014/main" id="{00000000-0008-0000-0700-000025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8" name="_x0000_t202" hidden="1">
          <a:extLst>
            <a:ext uri="{FF2B5EF4-FFF2-40B4-BE49-F238E27FC236}">
              <a16:creationId xmlns="" xmlns:a16="http://schemas.microsoft.com/office/drawing/2014/main" id="{00000000-0008-0000-0700-000024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7" name="_x0000_t202" hidden="1">
          <a:extLst>
            <a:ext uri="{FF2B5EF4-FFF2-40B4-BE49-F238E27FC236}">
              <a16:creationId xmlns="" xmlns:a16="http://schemas.microsoft.com/office/drawing/2014/main" id="{00000000-0008-0000-0700-000023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6" name="_x0000_t202" hidden="1">
          <a:extLst>
            <a:ext uri="{FF2B5EF4-FFF2-40B4-BE49-F238E27FC236}">
              <a16:creationId xmlns="" xmlns:a16="http://schemas.microsoft.com/office/drawing/2014/main" id="{00000000-0008-0000-0700-000022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5" name="_x0000_t202" hidden="1">
          <a:extLst>
            <a:ext uri="{FF2B5EF4-FFF2-40B4-BE49-F238E27FC236}">
              <a16:creationId xmlns="" xmlns:a16="http://schemas.microsoft.com/office/drawing/2014/main" id="{00000000-0008-0000-0700-000021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4" name="_x0000_t202" hidden="1">
          <a:extLst>
            <a:ext uri="{FF2B5EF4-FFF2-40B4-BE49-F238E27FC236}">
              <a16:creationId xmlns="" xmlns:a16="http://schemas.microsoft.com/office/drawing/2014/main" id="{00000000-0008-0000-0700-000020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3" name="_x0000_t202" hidden="1">
          <a:extLst>
            <a:ext uri="{FF2B5EF4-FFF2-40B4-BE49-F238E27FC236}">
              <a16:creationId xmlns="" xmlns:a16="http://schemas.microsoft.com/office/drawing/2014/main" id="{00000000-0008-0000-0700-00001F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2" name="_x0000_t202" hidden="1">
          <a:extLst>
            <a:ext uri="{FF2B5EF4-FFF2-40B4-BE49-F238E27FC236}">
              <a16:creationId xmlns="" xmlns:a16="http://schemas.microsoft.com/office/drawing/2014/main" id="{00000000-0008-0000-0700-00001E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1" name="_x0000_t202" hidden="1">
          <a:extLst>
            <a:ext uri="{FF2B5EF4-FFF2-40B4-BE49-F238E27FC236}">
              <a16:creationId xmlns="" xmlns:a16="http://schemas.microsoft.com/office/drawing/2014/main" id="{00000000-0008-0000-0700-00001D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0" name="_x0000_t202" hidden="1">
          <a:extLst>
            <a:ext uri="{FF2B5EF4-FFF2-40B4-BE49-F238E27FC236}">
              <a16:creationId xmlns="" xmlns:a16="http://schemas.microsoft.com/office/drawing/2014/main" id="{00000000-0008-0000-0700-00001C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9" name="_x0000_t202" hidden="1">
          <a:extLst>
            <a:ext uri="{FF2B5EF4-FFF2-40B4-BE49-F238E27FC236}">
              <a16:creationId xmlns="" xmlns:a16="http://schemas.microsoft.com/office/drawing/2014/main" id="{00000000-0008-0000-0700-00001B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" name="_x0000_t202" hidden="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" name="_x0000_t202" hidden="1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4" name="_x0000_t202" hidden="1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5" name="_x0000_t202" hidden="1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" name="_x0000_t202" hidden="1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" name="_x0000_t202" hidden="1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" name="_x0000_t202" hidden="1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" name="_x0000_t202" hidden="1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" name="_x0000_t202" hidden="1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" name="_x0000_t202" hidden="1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" name="_x0000_t202" hidden="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" name="_x0000_t202" hidden="1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4" name="_x0000_t202" hidden="1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5" name="_x0000_t202" hidden="1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9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0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3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7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1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5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171450</xdr:colOff>
      <xdr:row>1</xdr:row>
      <xdr:rowOff>104775</xdr:rowOff>
    </xdr:from>
    <xdr:to>
      <xdr:col>14</xdr:col>
      <xdr:colOff>1114425</xdr:colOff>
      <xdr:row>2</xdr:row>
      <xdr:rowOff>171450</xdr:rowOff>
    </xdr:to>
    <xdr:pic>
      <xdr:nvPicPr>
        <xdr:cNvPr id="70" name="Imagem 69" descr="Resultado de imagem para logo do coren p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295275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7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9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8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0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3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4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314325</xdr:colOff>
          <xdr:row>1</xdr:row>
          <xdr:rowOff>57150</xdr:rowOff>
        </xdr:from>
        <xdr:to>
          <xdr:col>2</xdr:col>
          <xdr:colOff>514350</xdr:colOff>
          <xdr:row>2</xdr:row>
          <xdr:rowOff>209550</xdr:rowOff>
        </xdr:to>
        <xdr:sp macro="" textlink="">
          <xdr:nvSpPr>
            <xdr:cNvPr id="8523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9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0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3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4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9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0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2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5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6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9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0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1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2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3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4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5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6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7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8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3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4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9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0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2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5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6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9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6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2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4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5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6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8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0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3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4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7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9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0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1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2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3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4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5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6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9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0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3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4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9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0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2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5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6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9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0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1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2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3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4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5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6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7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8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1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2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3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4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6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7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8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0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5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6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7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8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9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0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1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2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3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4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5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6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7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8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2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4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5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6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8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0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3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4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7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9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0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1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2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3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4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5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6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9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0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3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4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9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0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2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7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9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0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1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2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3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4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5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6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9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0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9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4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5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6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7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8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1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2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3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4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6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7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8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0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5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6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7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8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9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0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1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2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3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4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5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6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7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8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2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4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5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6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8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0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3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4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7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9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0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1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2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3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4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5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6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9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0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3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4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9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0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2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5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6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9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0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1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2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3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4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5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6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7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3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35"/>
  <sheetViews>
    <sheetView zoomScaleNormal="100" workbookViewId="0">
      <selection activeCell="F12" sqref="F12"/>
    </sheetView>
  </sheetViews>
  <sheetFormatPr defaultRowHeight="15" x14ac:dyDescent="0.25"/>
  <cols>
    <col min="1" max="1" width="3.5703125" customWidth="1"/>
    <col min="2" max="2" width="10.42578125" customWidth="1"/>
    <col min="3" max="3" width="11.7109375" customWidth="1"/>
    <col min="4" max="7" width="8.140625" customWidth="1"/>
    <col min="8" max="8" width="9" customWidth="1"/>
    <col min="9" max="10" width="9.5703125" customWidth="1"/>
    <col min="11" max="14" width="8.140625" customWidth="1"/>
    <col min="15" max="15" width="18.140625" customWidth="1"/>
    <col min="16" max="16" width="10.140625" customWidth="1"/>
    <col min="17" max="17" width="20.42578125" customWidth="1"/>
    <col min="18" max="21" width="8.7109375" customWidth="1"/>
    <col min="22" max="22" width="52.85546875" customWidth="1"/>
    <col min="23" max="1025" width="8.7109375" customWidth="1"/>
  </cols>
  <sheetData>
    <row r="2" spans="2:22" ht="26.25" customHeight="1" x14ac:dyDescent="0.25">
      <c r="B2" s="37"/>
      <c r="C2" s="37"/>
      <c r="D2" s="38" t="s">
        <v>56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7"/>
    </row>
    <row r="3" spans="2:22" ht="20.100000000000001" customHeight="1" x14ac:dyDescent="0.25">
      <c r="B3" s="37"/>
      <c r="C3" s="37"/>
      <c r="D3" s="37" t="s">
        <v>0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2:22" ht="14.1" customHeight="1" x14ac:dyDescent="0.25">
      <c r="B4" s="39" t="s">
        <v>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2:22" ht="27.75" customHeight="1" x14ac:dyDescent="0.25">
      <c r="B5" s="40" t="s">
        <v>60</v>
      </c>
      <c r="C5" s="40"/>
      <c r="D5" s="40"/>
      <c r="E5" s="40"/>
      <c r="F5" s="40"/>
      <c r="G5" s="40"/>
      <c r="H5" s="40"/>
      <c r="I5" s="40"/>
      <c r="J5" s="40"/>
      <c r="K5" s="40" t="s">
        <v>55</v>
      </c>
      <c r="L5" s="40"/>
      <c r="M5" s="40"/>
      <c r="N5" s="40"/>
      <c r="O5" s="40"/>
      <c r="V5" s="1"/>
    </row>
    <row r="6" spans="2:22" ht="20.100000000000001" customHeight="1" x14ac:dyDescent="0.25">
      <c r="B6" s="41" t="s">
        <v>2</v>
      </c>
      <c r="C6" s="41"/>
      <c r="D6" s="41"/>
      <c r="E6" s="41"/>
      <c r="F6" s="41"/>
      <c r="G6" s="41"/>
      <c r="H6" s="41" t="s">
        <v>3</v>
      </c>
      <c r="I6" s="41"/>
      <c r="J6" s="41"/>
      <c r="K6" s="41" t="s">
        <v>4</v>
      </c>
      <c r="L6" s="41"/>
      <c r="M6" s="41" t="s">
        <v>5</v>
      </c>
      <c r="N6" s="41"/>
      <c r="O6" s="2" t="s">
        <v>6</v>
      </c>
    </row>
    <row r="7" spans="2:22" ht="55.5" customHeight="1" x14ac:dyDescent="0.25">
      <c r="B7" s="43" t="s">
        <v>61</v>
      </c>
      <c r="C7" s="43"/>
      <c r="D7" s="43"/>
      <c r="E7" s="43"/>
      <c r="F7" s="43"/>
      <c r="G7" s="43"/>
      <c r="H7" s="44" t="s">
        <v>63</v>
      </c>
      <c r="I7" s="44"/>
      <c r="J7" s="44"/>
      <c r="K7" s="45" t="s">
        <v>7</v>
      </c>
      <c r="L7" s="45"/>
      <c r="M7" s="45" t="s">
        <v>8</v>
      </c>
      <c r="N7" s="45"/>
      <c r="O7" s="4" t="s">
        <v>9</v>
      </c>
      <c r="P7" s="5" t="s">
        <v>10</v>
      </c>
      <c r="Q7" s="5" t="s">
        <v>31</v>
      </c>
    </row>
    <row r="8" spans="2:22" ht="20.100000000000001" customHeight="1" x14ac:dyDescent="0.25">
      <c r="B8" s="41" t="s">
        <v>72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5" t="s">
        <v>12</v>
      </c>
      <c r="Q8" s="5" t="s">
        <v>32</v>
      </c>
    </row>
    <row r="9" spans="2:22" ht="20.100000000000001" customHeight="1" x14ac:dyDescent="0.25">
      <c r="B9" s="6"/>
      <c r="C9" s="6" t="s">
        <v>14</v>
      </c>
      <c r="D9" s="6" t="s">
        <v>15</v>
      </c>
      <c r="E9" s="6" t="s">
        <v>16</v>
      </c>
      <c r="F9" s="6" t="s">
        <v>17</v>
      </c>
      <c r="G9" s="6" t="s">
        <v>18</v>
      </c>
      <c r="H9" s="6" t="s">
        <v>19</v>
      </c>
      <c r="I9" s="6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6" t="s">
        <v>26</v>
      </c>
    </row>
    <row r="10" spans="2:22" ht="20.100000000000001" customHeight="1" x14ac:dyDescent="0.25">
      <c r="B10" s="6" t="s">
        <v>58</v>
      </c>
      <c r="C10" s="6">
        <v>25</v>
      </c>
      <c r="D10" s="6">
        <v>25</v>
      </c>
      <c r="E10" s="6">
        <v>25</v>
      </c>
      <c r="F10" s="6"/>
      <c r="G10" s="6"/>
      <c r="H10" s="6"/>
      <c r="I10" s="6"/>
      <c r="J10" s="6"/>
      <c r="K10" s="6"/>
      <c r="L10" s="6"/>
      <c r="M10" s="6"/>
      <c r="N10" s="6"/>
      <c r="O10" s="6">
        <f>SUM(C10:N10)</f>
        <v>75</v>
      </c>
    </row>
    <row r="11" spans="2:22" ht="15.75" x14ac:dyDescent="0.25">
      <c r="B11" s="6" t="s">
        <v>28</v>
      </c>
      <c r="C11" s="8">
        <f>C10*100%</f>
        <v>25</v>
      </c>
      <c r="D11" s="8">
        <f t="shared" ref="D11:N11" si="0">D10*100%</f>
        <v>25</v>
      </c>
      <c r="E11" s="8">
        <f t="shared" si="0"/>
        <v>25</v>
      </c>
      <c r="F11" s="8">
        <f t="shared" si="0"/>
        <v>0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</v>
      </c>
      <c r="N11" s="8">
        <f t="shared" si="0"/>
        <v>0</v>
      </c>
      <c r="O11" s="19">
        <f>SUM(C11:N11)</f>
        <v>75</v>
      </c>
      <c r="P11" s="28"/>
    </row>
    <row r="12" spans="2:22" ht="15.75" x14ac:dyDescent="0.25">
      <c r="B12" s="6" t="s">
        <v>59</v>
      </c>
      <c r="C12" s="8">
        <v>19</v>
      </c>
      <c r="D12" s="8">
        <v>23</v>
      </c>
      <c r="E12" s="8">
        <v>36</v>
      </c>
      <c r="F12" s="6"/>
      <c r="G12" s="6"/>
      <c r="H12" s="9"/>
      <c r="I12" s="6"/>
      <c r="J12" s="6"/>
      <c r="K12" s="6"/>
      <c r="L12" s="6"/>
      <c r="M12" s="6"/>
      <c r="N12" s="6"/>
      <c r="O12" s="6">
        <f>SUM(C12:N12)</f>
        <v>78</v>
      </c>
    </row>
    <row r="13" spans="2:22" ht="15.75" x14ac:dyDescent="0.25">
      <c r="B13" s="6" t="s">
        <v>30</v>
      </c>
      <c r="C13" s="10">
        <f t="shared" ref="C13:O13" si="1">IF($O$7="↑",IF(C12="","",IF(ISERR(C12/C11),"",(C12/C11))),IF($O$7="↓",IF(C12="","",IF(ISERR(C11/C12),"",(C11/C12)))))</f>
        <v>0.76</v>
      </c>
      <c r="D13" s="10">
        <f t="shared" si="1"/>
        <v>0.92</v>
      </c>
      <c r="E13" s="10">
        <f t="shared" si="1"/>
        <v>1.44</v>
      </c>
      <c r="F13" s="10" t="str">
        <f t="shared" si="1"/>
        <v/>
      </c>
      <c r="G13" s="10" t="str">
        <f t="shared" si="1"/>
        <v/>
      </c>
      <c r="H13" s="10" t="str">
        <f t="shared" si="1"/>
        <v/>
      </c>
      <c r="I13" s="10" t="str">
        <f t="shared" si="1"/>
        <v/>
      </c>
      <c r="J13" s="10" t="str">
        <f t="shared" si="1"/>
        <v/>
      </c>
      <c r="K13" s="10" t="str">
        <f t="shared" si="1"/>
        <v/>
      </c>
      <c r="L13" s="10" t="str">
        <f t="shared" si="1"/>
        <v/>
      </c>
      <c r="M13" s="10" t="str">
        <f t="shared" si="1"/>
        <v/>
      </c>
      <c r="N13" s="10" t="str">
        <f t="shared" si="1"/>
        <v/>
      </c>
      <c r="O13" s="10">
        <f t="shared" si="1"/>
        <v>1.04</v>
      </c>
    </row>
    <row r="14" spans="2:22" ht="7.5" customHeight="1" x14ac:dyDescent="0.2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22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22" hidden="1" x14ac:dyDescent="0.25"/>
    <row r="17" spans="2:15" ht="7.5" customHeight="1" x14ac:dyDescent="0.25"/>
    <row r="18" spans="2:15" ht="11.85" customHeight="1" x14ac:dyDescent="0.25"/>
    <row r="30" spans="2:15" x14ac:dyDescent="0.25">
      <c r="B30" s="13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2:15" x14ac:dyDescent="0.25">
      <c r="B31" s="1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4" spans="10:10" x14ac:dyDescent="0.25">
      <c r="J34" s="32"/>
    </row>
    <row r="35" spans="10:10" x14ac:dyDescent="0.25">
      <c r="J35" s="33"/>
    </row>
  </sheetData>
  <mergeCells count="18">
    <mergeCell ref="C30:O30"/>
    <mergeCell ref="C31:O31"/>
    <mergeCell ref="B7:G7"/>
    <mergeCell ref="H7:J7"/>
    <mergeCell ref="K7:L7"/>
    <mergeCell ref="M7:N7"/>
    <mergeCell ref="B8:O8"/>
    <mergeCell ref="B5:J5"/>
    <mergeCell ref="K5:O5"/>
    <mergeCell ref="B6:G6"/>
    <mergeCell ref="H6:J6"/>
    <mergeCell ref="K6:L6"/>
    <mergeCell ref="M6:N6"/>
    <mergeCell ref="B2:C3"/>
    <mergeCell ref="D2:N2"/>
    <mergeCell ref="O2:O3"/>
    <mergeCell ref="D3:N3"/>
    <mergeCell ref="B4:O4"/>
  </mergeCells>
  <conditionalFormatting sqref="C14:O15">
    <cfRule type="cellIs" dxfId="31" priority="2" operator="lessThan">
      <formula>0.75</formula>
    </cfRule>
    <cfRule type="cellIs" dxfId="30" priority="3" operator="between">
      <formula>0.75</formula>
      <formula>0.89</formula>
    </cfRule>
    <cfRule type="cellIs" dxfId="29" priority="4" operator="equal">
      <formula>0.9</formula>
    </cfRule>
    <cfRule type="cellIs" dxfId="28" priority="5" operator="greaterThan">
      <formula>0.9</formula>
    </cfRule>
  </conditionalFormatting>
  <conditionalFormatting sqref="C13:O13">
    <cfRule type="cellIs" dxfId="27" priority="6" operator="lessThan">
      <formula>0.95</formula>
    </cfRule>
    <cfRule type="cellIs" dxfId="26" priority="7" operator="between">
      <formula>0.95</formula>
      <formula>0.99</formula>
    </cfRule>
    <cfRule type="cellIs" dxfId="25" priority="8" operator="equal">
      <formula>1</formula>
    </cfRule>
    <cfRule type="cellIs" dxfId="24" priority="9" operator="greaterThan">
      <formula>1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1121" r:id="rId4">
          <objectPr defaultSize="0" autoPict="0" r:id="rId5">
            <anchor moveWithCells="1" sizeWithCells="1">
              <from>
                <xdr:col>1</xdr:col>
                <xdr:colOff>276225</xdr:colOff>
                <xdr:row>1</xdr:row>
                <xdr:rowOff>47625</xdr:rowOff>
              </from>
              <to>
                <xdr:col>2</xdr:col>
                <xdr:colOff>476250</xdr:colOff>
                <xdr:row>2</xdr:row>
                <xdr:rowOff>200025</xdr:rowOff>
              </to>
            </anchor>
          </objectPr>
        </oleObject>
      </mc:Choice>
      <mc:Fallback>
        <oleObject progId="PBrush" shapeId="106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>
          <x14:formula1>
            <xm:f>Plan1!$B$8:$B$9</xm:f>
          </x14:formula1>
          <x14:formula2>
            <xm:f>0</xm:f>
          </x14:formula2>
          <xm:sqref>O7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17"/>
  <sheetViews>
    <sheetView zoomScaleNormal="100" workbookViewId="0"/>
  </sheetViews>
  <sheetFormatPr defaultRowHeight="15" x14ac:dyDescent="0.25"/>
  <cols>
    <col min="1" max="1025" width="8.7109375" customWidth="1"/>
  </cols>
  <sheetData>
    <row r="3" spans="6:9" x14ac:dyDescent="0.25">
      <c r="F3" s="47" t="s">
        <v>54</v>
      </c>
      <c r="G3" s="47"/>
      <c r="H3" s="47"/>
      <c r="I3" s="47"/>
    </row>
    <row r="4" spans="6:9" x14ac:dyDescent="0.25">
      <c r="G4" t="s">
        <v>44</v>
      </c>
      <c r="H4" t="s">
        <v>45</v>
      </c>
      <c r="I4" t="s">
        <v>46</v>
      </c>
    </row>
    <row r="5" spans="6:9" x14ac:dyDescent="0.25">
      <c r="F5" t="s">
        <v>14</v>
      </c>
      <c r="G5" s="17">
        <f>IF('Indicador 3'!$C$13&lt;0.95,'Indicador 3'!$D$12)</f>
        <v>134330.73000000001</v>
      </c>
      <c r="H5" s="17" t="b">
        <f>IF(AND('Indicador 3'!$C$13&gt;=0.95,'Indicador 3'!$C$13&lt;1),'Indicador 3'!$D$12)</f>
        <v>0</v>
      </c>
      <c r="I5" s="17" t="b">
        <f>IF('Indicador 3'!$C$13&gt;=1,'Indicador 3'!$D$12)</f>
        <v>0</v>
      </c>
    </row>
    <row r="6" spans="6:9" x14ac:dyDescent="0.25">
      <c r="F6" t="s">
        <v>15</v>
      </c>
      <c r="G6" s="17">
        <f>IF('Indicador 3'!$D$13&lt;0.95,'Indicador 3'!$E$12)</f>
        <v>138309.72</v>
      </c>
      <c r="H6" s="17" t="b">
        <f>IF(AND('Indicador 3'!$D$13&gt;=0.95,'Indicador 3'!$D$13&lt;1),'Indicador 3'!$E$12)</f>
        <v>0</v>
      </c>
      <c r="I6" s="17" t="b">
        <f>IF('Indicador 3'!$D$13&gt;=1,'Indicador 3'!$E$12)</f>
        <v>0</v>
      </c>
    </row>
    <row r="7" spans="6:9" x14ac:dyDescent="0.25">
      <c r="F7" t="s">
        <v>16</v>
      </c>
      <c r="G7" s="17">
        <f>IF('Indicador 3'!$E$13&lt;0.95,'Indicador 3'!$F$12)</f>
        <v>0</v>
      </c>
      <c r="H7" s="17" t="b">
        <f>IF(AND('Indicador 3'!$E$13&gt;=0.95,'Indicador 3'!$E$13&lt;1),'Indicador 3'!$F$12)</f>
        <v>0</v>
      </c>
      <c r="I7" s="17" t="b">
        <f>IF('Indicador 3'!$E$13&gt;=1,'Indicador 3'!$F$12)</f>
        <v>0</v>
      </c>
    </row>
    <row r="8" spans="6:9" x14ac:dyDescent="0.25">
      <c r="F8" t="s">
        <v>17</v>
      </c>
      <c r="G8" s="17" t="b">
        <f>IF('Indicador 3'!$F$13&lt;0.95,'Indicador 3'!$F$12)</f>
        <v>0</v>
      </c>
      <c r="H8" s="17" t="b">
        <f>IF(AND('Indicador 3'!$F$13&gt;=0.95,'Indicador 3'!$F$13&lt;1),'Indicador 3'!$F$12)</f>
        <v>0</v>
      </c>
      <c r="I8" s="17">
        <f>IF('Indicador 3'!$F$13&gt;=1,'Indicador 3'!$F$12)</f>
        <v>0</v>
      </c>
    </row>
    <row r="9" spans="6:9" x14ac:dyDescent="0.25">
      <c r="F9" t="s">
        <v>18</v>
      </c>
      <c r="G9" s="17" t="b">
        <f>IF('Indicador 3'!$G$13&lt;0.95,'Indicador 3'!$G$12)</f>
        <v>0</v>
      </c>
      <c r="H9" s="17" t="b">
        <f>IF(AND('Indicador 3'!$G$13&gt;=0.95,'Indicador 3'!$G$13&lt;1),'Indicador 3'!$G$12)</f>
        <v>0</v>
      </c>
      <c r="I9" s="17">
        <f>IF('Indicador 3'!$G$13&gt;=1,'Indicador 3'!$G$12)</f>
        <v>0</v>
      </c>
    </row>
    <row r="10" spans="6:9" x14ac:dyDescent="0.25">
      <c r="F10" t="s">
        <v>19</v>
      </c>
      <c r="G10" s="17" t="b">
        <f>IF('Indicador 3'!$H$13&lt;0.95,'Indicador 3'!$H$12)</f>
        <v>0</v>
      </c>
      <c r="H10" s="17" t="b">
        <f>IF(AND('Indicador 3'!$H$13&gt;=0.95,'Indicador 3'!$H$13&lt;1),'Indicador 3'!$H$12)</f>
        <v>0</v>
      </c>
      <c r="I10" s="17">
        <f>IF('Indicador 3'!$H$13&gt;=1,'Indicador 3'!$H$12)</f>
        <v>0</v>
      </c>
    </row>
    <row r="11" spans="6:9" x14ac:dyDescent="0.25">
      <c r="F11" t="s">
        <v>20</v>
      </c>
      <c r="G11" s="17" t="b">
        <f>IF('Indicador 3'!$I$13&lt;0.95,'Indicador 3'!$I$12)</f>
        <v>0</v>
      </c>
      <c r="H11" s="17" t="b">
        <f>IF(AND('Indicador 3'!$I$13&gt;=0.95,'Indicador 3'!$I$13&lt;1),'Indicador 3'!$I$12)</f>
        <v>0</v>
      </c>
      <c r="I11" s="17">
        <f>IF('Indicador 3'!$I$13&gt;=1,'Indicador 3'!$I$12)</f>
        <v>0</v>
      </c>
    </row>
    <row r="12" spans="6:9" x14ac:dyDescent="0.25">
      <c r="F12" t="s">
        <v>21</v>
      </c>
      <c r="G12" s="17" t="b">
        <f>IF('Indicador 3'!$J$13&lt;0.95,'Indicador 3'!$J$12)</f>
        <v>0</v>
      </c>
      <c r="H12" s="17" t="b">
        <f>IF(AND('Indicador 3'!$J$13&gt;=0.95,'Indicador 3'!$J$13&lt;1),'Indicador 3'!$J$12)</f>
        <v>0</v>
      </c>
      <c r="I12" s="17">
        <f>IF('Indicador 3'!$J$13&gt;=1,'Indicador 3'!$J$12)</f>
        <v>0</v>
      </c>
    </row>
    <row r="13" spans="6:9" x14ac:dyDescent="0.25">
      <c r="F13" t="s">
        <v>22</v>
      </c>
      <c r="G13" s="17" t="b">
        <f>IF('Indicador 3'!$K$13&lt;0.95,'Indicador 3'!$K$12)</f>
        <v>0</v>
      </c>
      <c r="H13" s="17" t="b">
        <f>IF(AND('Indicador 3'!$K$13&gt;=0.95,'Indicador 3'!$K$13&lt;1),'Indicador 3'!$K$12)</f>
        <v>0</v>
      </c>
      <c r="I13" s="17">
        <f>IF('Indicador 3'!$K$13&gt;=1,'Indicador 3'!$K$12)</f>
        <v>0</v>
      </c>
    </row>
    <row r="14" spans="6:9" x14ac:dyDescent="0.25">
      <c r="F14" t="s">
        <v>23</v>
      </c>
      <c r="G14" s="17" t="b">
        <f>IF('Indicador 3'!$L$13&lt;0.95,'Indicador 3'!$L$12)</f>
        <v>0</v>
      </c>
      <c r="H14" s="17" t="b">
        <f>IF(AND('Indicador 3'!$L$13&gt;=0.95,'Indicador 3'!$L$13&lt;1),'Indicador 3'!$L$12)</f>
        <v>0</v>
      </c>
      <c r="I14" s="17">
        <f>IF('Indicador 3'!$L$13&gt;=1,'Indicador 3'!$L$12)</f>
        <v>0</v>
      </c>
    </row>
    <row r="15" spans="6:9" x14ac:dyDescent="0.25">
      <c r="F15" t="s">
        <v>24</v>
      </c>
      <c r="G15" s="17" t="b">
        <f>IF('Indicador 3'!$M$13&lt;0.95,'Indicador 3'!$M$12)</f>
        <v>0</v>
      </c>
      <c r="H15" s="17" t="b">
        <f>IF(AND('Indicador 3'!$M$13&gt;=0.95,'Indicador 3'!$M$13&lt;1),'Indicador 3'!$M$12)</f>
        <v>0</v>
      </c>
      <c r="I15" s="17">
        <f>IF('Indicador 3'!$M$13&gt;=1,'Indicador 3'!$M$12)</f>
        <v>0</v>
      </c>
    </row>
    <row r="16" spans="6:9" x14ac:dyDescent="0.25">
      <c r="F16" t="s">
        <v>25</v>
      </c>
      <c r="G16" s="17" t="b">
        <f>IF('Indicador 3'!$N$13&lt;0.95,'Indicador 3'!$N$12)</f>
        <v>0</v>
      </c>
      <c r="H16" s="17" t="b">
        <f>IF(AND('Indicador 3'!$N$13&gt;=0.95,'Indicador 3'!$N$13&lt;1),'Indicador 3'!$N$12)</f>
        <v>0</v>
      </c>
      <c r="I16" s="17">
        <f>IF('Indicador 3'!$N$13&gt;=1,'Indicador 3'!$N$12)</f>
        <v>0</v>
      </c>
    </row>
    <row r="17" spans="7:9" x14ac:dyDescent="0.25">
      <c r="G17" s="17"/>
      <c r="H17" s="17"/>
      <c r="I17" s="17"/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36"/>
  <sheetViews>
    <sheetView zoomScaleNormal="100" workbookViewId="0">
      <selection activeCell="I34" sqref="I34"/>
    </sheetView>
  </sheetViews>
  <sheetFormatPr defaultRowHeight="15" x14ac:dyDescent="0.25"/>
  <cols>
    <col min="1" max="1" width="3.5703125" customWidth="1"/>
    <col min="2" max="2" width="10" customWidth="1"/>
    <col min="3" max="3" width="12.42578125" customWidth="1"/>
    <col min="4" max="7" width="8.140625" customWidth="1"/>
    <col min="8" max="8" width="8.5703125" customWidth="1"/>
    <col min="9" max="10" width="9" customWidth="1"/>
    <col min="11" max="14" width="8.140625" customWidth="1"/>
    <col min="15" max="15" width="19.5703125" customWidth="1"/>
    <col min="16" max="16" width="8.140625" customWidth="1"/>
    <col min="17" max="17" width="20.42578125" customWidth="1"/>
    <col min="18" max="1025" width="8.7109375" customWidth="1"/>
  </cols>
  <sheetData>
    <row r="3" spans="2:17" ht="26.25" customHeight="1" x14ac:dyDescent="0.25">
      <c r="B3" s="37"/>
      <c r="C3" s="37"/>
      <c r="D3" s="38" t="s">
        <v>56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7"/>
    </row>
    <row r="4" spans="2:17" ht="20.100000000000001" customHeight="1" x14ac:dyDescent="0.25">
      <c r="B4" s="37"/>
      <c r="C4" s="37"/>
      <c r="D4" s="37" t="s">
        <v>0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2:17" ht="20.100000000000001" customHeight="1" x14ac:dyDescent="0.25">
      <c r="B5" s="39" t="s">
        <v>1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2:17" ht="27.75" customHeight="1" x14ac:dyDescent="0.25">
      <c r="B6" s="40" t="s">
        <v>62</v>
      </c>
      <c r="C6" s="40"/>
      <c r="D6" s="40"/>
      <c r="E6" s="40"/>
      <c r="F6" s="40"/>
      <c r="G6" s="40"/>
      <c r="H6" s="40"/>
      <c r="I6" s="40"/>
      <c r="J6" s="40"/>
      <c r="K6" s="40" t="s">
        <v>55</v>
      </c>
      <c r="L6" s="40"/>
      <c r="M6" s="40"/>
      <c r="N6" s="40"/>
      <c r="O6" s="40"/>
    </row>
    <row r="7" spans="2:17" ht="20.100000000000001" customHeight="1" x14ac:dyDescent="0.25">
      <c r="B7" s="41" t="s">
        <v>2</v>
      </c>
      <c r="C7" s="41"/>
      <c r="D7" s="41"/>
      <c r="E7" s="41"/>
      <c r="F7" s="41"/>
      <c r="G7" s="41"/>
      <c r="H7" s="41" t="s">
        <v>3</v>
      </c>
      <c r="I7" s="41"/>
      <c r="J7" s="41"/>
      <c r="K7" s="41" t="s">
        <v>4</v>
      </c>
      <c r="L7" s="41"/>
      <c r="M7" s="41" t="s">
        <v>5</v>
      </c>
      <c r="N7" s="41"/>
      <c r="O7" s="2" t="s">
        <v>6</v>
      </c>
    </row>
    <row r="8" spans="2:17" ht="45.75" customHeight="1" x14ac:dyDescent="0.25">
      <c r="B8" s="46" t="s">
        <v>64</v>
      </c>
      <c r="C8" s="46"/>
      <c r="D8" s="46"/>
      <c r="E8" s="46"/>
      <c r="F8" s="46"/>
      <c r="G8" s="46"/>
      <c r="H8" s="45" t="s">
        <v>65</v>
      </c>
      <c r="I8" s="45"/>
      <c r="J8" s="45"/>
      <c r="K8" s="45" t="s">
        <v>7</v>
      </c>
      <c r="L8" s="45"/>
      <c r="M8" s="45" t="s">
        <v>8</v>
      </c>
      <c r="N8" s="45"/>
      <c r="O8" s="4" t="s">
        <v>9</v>
      </c>
      <c r="P8" s="5" t="s">
        <v>10</v>
      </c>
      <c r="Q8" s="5" t="s">
        <v>31</v>
      </c>
    </row>
    <row r="9" spans="2:17" ht="20.100000000000001" customHeight="1" x14ac:dyDescent="0.25">
      <c r="B9" s="41" t="s">
        <v>34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5" t="s">
        <v>12</v>
      </c>
      <c r="Q9" s="5" t="s">
        <v>32</v>
      </c>
    </row>
    <row r="10" spans="2:17" ht="20.100000000000001" customHeight="1" x14ac:dyDescent="0.25">
      <c r="B10" s="3"/>
      <c r="C10" s="3" t="s">
        <v>14</v>
      </c>
      <c r="D10" s="3" t="s">
        <v>15</v>
      </c>
      <c r="E10" s="3" t="s">
        <v>16</v>
      </c>
      <c r="F10" s="3" t="s">
        <v>17</v>
      </c>
      <c r="G10" s="3" t="s">
        <v>18</v>
      </c>
      <c r="H10" s="3" t="s">
        <v>19</v>
      </c>
      <c r="I10" s="3" t="s">
        <v>20</v>
      </c>
      <c r="J10" s="14" t="s">
        <v>21</v>
      </c>
      <c r="K10" s="14" t="s">
        <v>22</v>
      </c>
      <c r="L10" s="14" t="s">
        <v>23</v>
      </c>
      <c r="M10" s="14" t="s">
        <v>24</v>
      </c>
      <c r="N10" s="14" t="s">
        <v>25</v>
      </c>
      <c r="O10" s="3" t="s">
        <v>26</v>
      </c>
    </row>
    <row r="11" spans="2:17" ht="20.100000000000001" customHeight="1" x14ac:dyDescent="0.25">
      <c r="B11" s="3" t="s">
        <v>27</v>
      </c>
      <c r="C11" s="3">
        <v>19</v>
      </c>
      <c r="D11" s="3">
        <v>2</v>
      </c>
      <c r="E11" s="3">
        <v>1</v>
      </c>
      <c r="F11" s="3"/>
      <c r="G11" s="3"/>
      <c r="H11" s="3"/>
      <c r="I11" s="3"/>
      <c r="J11" s="3"/>
      <c r="K11" s="3"/>
      <c r="L11" s="3"/>
      <c r="M11" s="3"/>
      <c r="N11" s="3"/>
      <c r="O11" s="3">
        <f>SUM(C11:N11)</f>
        <v>22</v>
      </c>
    </row>
    <row r="12" spans="2:17" x14ac:dyDescent="0.25">
      <c r="B12" s="3" t="s">
        <v>28</v>
      </c>
      <c r="C12" s="20">
        <f>C11*100%</f>
        <v>19</v>
      </c>
      <c r="D12" s="20">
        <f t="shared" ref="D12:O12" si="0">D11*100%</f>
        <v>2</v>
      </c>
      <c r="E12" s="20">
        <f t="shared" si="0"/>
        <v>1</v>
      </c>
      <c r="F12" s="20">
        <f t="shared" si="0"/>
        <v>0</v>
      </c>
      <c r="G12" s="20">
        <f t="shared" si="0"/>
        <v>0</v>
      </c>
      <c r="H12" s="20">
        <f t="shared" si="0"/>
        <v>0</v>
      </c>
      <c r="I12" s="20">
        <f t="shared" si="0"/>
        <v>0</v>
      </c>
      <c r="J12" s="20">
        <f t="shared" si="0"/>
        <v>0</v>
      </c>
      <c r="K12" s="20">
        <f t="shared" si="0"/>
        <v>0</v>
      </c>
      <c r="L12" s="20">
        <f t="shared" si="0"/>
        <v>0</v>
      </c>
      <c r="M12" s="20">
        <f t="shared" si="0"/>
        <v>0</v>
      </c>
      <c r="N12" s="20">
        <f t="shared" si="0"/>
        <v>0</v>
      </c>
      <c r="O12" s="20">
        <f t="shared" si="0"/>
        <v>22</v>
      </c>
    </row>
    <row r="13" spans="2:17" x14ac:dyDescent="0.25">
      <c r="B13" s="3" t="s">
        <v>29</v>
      </c>
      <c r="C13" s="3">
        <v>1</v>
      </c>
      <c r="D13" s="3">
        <v>7</v>
      </c>
      <c r="E13" s="3">
        <v>4</v>
      </c>
      <c r="F13" s="3"/>
      <c r="G13" s="3"/>
      <c r="H13" s="3"/>
      <c r="I13" s="3"/>
      <c r="J13" s="3"/>
      <c r="K13" s="3"/>
      <c r="L13" s="3"/>
      <c r="M13" s="3"/>
      <c r="N13" s="3"/>
      <c r="O13" s="3">
        <f>SUM(C13:N13)</f>
        <v>12</v>
      </c>
    </row>
    <row r="14" spans="2:17" x14ac:dyDescent="0.25">
      <c r="B14" s="3" t="s">
        <v>30</v>
      </c>
      <c r="C14" s="15">
        <f t="shared" ref="C14:O14" si="1">IF($O$8="↑",IF(C13="","",IF(ISERR(C13/C12),"",(C13/C12))),IF($O$8="↓",IF(C13="","",IF(ISERR(C12/C13),"",(C12/C13)))))</f>
        <v>5.2631578947368418E-2</v>
      </c>
      <c r="D14" s="15">
        <f t="shared" si="1"/>
        <v>3.5</v>
      </c>
      <c r="E14" s="15">
        <f t="shared" si="1"/>
        <v>4</v>
      </c>
      <c r="F14" s="15" t="str">
        <f t="shared" si="1"/>
        <v/>
      </c>
      <c r="G14" s="15" t="str">
        <f t="shared" si="1"/>
        <v/>
      </c>
      <c r="H14" s="15" t="str">
        <f t="shared" si="1"/>
        <v/>
      </c>
      <c r="I14" s="15" t="str">
        <f t="shared" si="1"/>
        <v/>
      </c>
      <c r="J14" s="15" t="str">
        <f t="shared" si="1"/>
        <v/>
      </c>
      <c r="K14" s="15" t="str">
        <f t="shared" si="1"/>
        <v/>
      </c>
      <c r="L14" s="15" t="str">
        <f t="shared" si="1"/>
        <v/>
      </c>
      <c r="M14" s="15" t="str">
        <f t="shared" si="1"/>
        <v/>
      </c>
      <c r="N14" s="15" t="str">
        <f t="shared" si="1"/>
        <v/>
      </c>
      <c r="O14" s="15">
        <f t="shared" si="1"/>
        <v>0.54545454545454541</v>
      </c>
    </row>
    <row r="15" spans="2:17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17" x14ac:dyDescent="0.2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30" spans="1:1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5">
      <c r="A31" s="13"/>
      <c r="B31" s="1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1:15" x14ac:dyDescent="0.25">
      <c r="A32" s="13"/>
      <c r="B32" s="13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3:9" x14ac:dyDescent="0.25">
      <c r="I33" s="34"/>
    </row>
    <row r="34" spans="3:9" x14ac:dyDescent="0.25">
      <c r="I34" s="33"/>
    </row>
    <row r="36" spans="3:9" ht="15.75" x14ac:dyDescent="0.25">
      <c r="C36" s="35"/>
    </row>
  </sheetData>
  <mergeCells count="18">
    <mergeCell ref="C31:O31"/>
    <mergeCell ref="C32:O32"/>
    <mergeCell ref="B8:G8"/>
    <mergeCell ref="H8:J8"/>
    <mergeCell ref="K8:L8"/>
    <mergeCell ref="M8:N8"/>
    <mergeCell ref="B9:O9"/>
    <mergeCell ref="B6:J6"/>
    <mergeCell ref="K6:O6"/>
    <mergeCell ref="B7:G7"/>
    <mergeCell ref="H7:J7"/>
    <mergeCell ref="K7:L7"/>
    <mergeCell ref="M7:N7"/>
    <mergeCell ref="B3:C4"/>
    <mergeCell ref="D3:N3"/>
    <mergeCell ref="O3:O4"/>
    <mergeCell ref="D4:N4"/>
    <mergeCell ref="B5:O5"/>
  </mergeCells>
  <conditionalFormatting sqref="C15:O16">
    <cfRule type="cellIs" dxfId="23" priority="2" operator="lessThan">
      <formula>0.75</formula>
    </cfRule>
    <cfRule type="cellIs" dxfId="22" priority="3" operator="between">
      <formula>0.75</formula>
      <formula>0.89</formula>
    </cfRule>
    <cfRule type="cellIs" dxfId="21" priority="4" operator="equal">
      <formula>0.9</formula>
    </cfRule>
    <cfRule type="cellIs" dxfId="20" priority="5" operator="greaterThan">
      <formula>0.9</formula>
    </cfRule>
  </conditionalFormatting>
  <conditionalFormatting sqref="C14:O14">
    <cfRule type="cellIs" dxfId="19" priority="6" operator="lessThan">
      <formula>0.95</formula>
    </cfRule>
    <cfRule type="cellIs" dxfId="18" priority="7" operator="between">
      <formula>0.95</formula>
      <formula>0.99</formula>
    </cfRule>
    <cfRule type="cellIs" dxfId="17" priority="8" operator="equal">
      <formula>1</formula>
    </cfRule>
    <cfRule type="cellIs" dxfId="16" priority="9" operator="greaterThan">
      <formula>1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3390" r:id="rId4">
          <objectPr defaultSize="0" autoPict="0" r:id="rId5">
            <anchor moveWithCells="1" sizeWithCells="1">
              <from>
                <xdr:col>1</xdr:col>
                <xdr:colOff>323850</xdr:colOff>
                <xdr:row>2</xdr:row>
                <xdr:rowOff>66675</xdr:rowOff>
              </from>
              <to>
                <xdr:col>2</xdr:col>
                <xdr:colOff>438150</xdr:colOff>
                <xdr:row>3</xdr:row>
                <xdr:rowOff>219075</xdr:rowOff>
              </to>
            </anchor>
          </objectPr>
        </oleObject>
      </mc:Choice>
      <mc:Fallback>
        <oleObject progId="PBrush" shapeId="311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>
          <x14:formula1>
            <xm:f>Plan1!$B$8:$B$9</xm:f>
          </x14:formula1>
          <x14:formula2>
            <xm:f>0</xm:f>
          </x14:formula2>
          <xm:sqref>O8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29FCF"/>
  </sheetPr>
  <dimension ref="B3:Q31"/>
  <sheetViews>
    <sheetView tabSelected="1" zoomScale="90" zoomScaleNormal="90" workbookViewId="0">
      <selection activeCell="E13" sqref="E13"/>
    </sheetView>
  </sheetViews>
  <sheetFormatPr defaultRowHeight="15" x14ac:dyDescent="0.25"/>
  <cols>
    <col min="1" max="1" width="3.5703125" customWidth="1"/>
    <col min="2" max="2" width="9.140625" customWidth="1"/>
    <col min="3" max="3" width="12.28515625" customWidth="1"/>
    <col min="4" max="14" width="13.85546875" customWidth="1"/>
    <col min="15" max="15" width="17.85546875" customWidth="1"/>
    <col min="16" max="16" width="8.140625" customWidth="1"/>
    <col min="17" max="17" width="20.42578125" customWidth="1"/>
    <col min="18" max="1025" width="8.7109375" customWidth="1"/>
  </cols>
  <sheetData>
    <row r="3" spans="2:17" ht="26.25" customHeight="1" x14ac:dyDescent="0.25">
      <c r="B3" s="37"/>
      <c r="C3" s="37"/>
      <c r="D3" s="38" t="s">
        <v>56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7"/>
    </row>
    <row r="4" spans="2:17" ht="20.100000000000001" customHeight="1" x14ac:dyDescent="0.25">
      <c r="B4" s="37"/>
      <c r="C4" s="37"/>
      <c r="D4" s="37" t="s">
        <v>0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2:17" ht="20.100000000000001" customHeight="1" x14ac:dyDescent="0.25">
      <c r="B5" s="39" t="s">
        <v>35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2:17" ht="27.75" customHeight="1" x14ac:dyDescent="0.25">
      <c r="B6" s="40" t="s">
        <v>36</v>
      </c>
      <c r="C6" s="40"/>
      <c r="D6" s="40"/>
      <c r="E6" s="40"/>
      <c r="F6" s="40"/>
      <c r="G6" s="40"/>
      <c r="H6" s="40"/>
      <c r="I6" s="40"/>
      <c r="J6" s="40"/>
      <c r="K6" s="40" t="s">
        <v>55</v>
      </c>
      <c r="L6" s="40"/>
      <c r="M6" s="40"/>
      <c r="N6" s="40"/>
      <c r="O6" s="40"/>
    </row>
    <row r="7" spans="2:17" ht="20.100000000000001" customHeight="1" x14ac:dyDescent="0.25">
      <c r="B7" s="41" t="s">
        <v>2</v>
      </c>
      <c r="C7" s="41"/>
      <c r="D7" s="41"/>
      <c r="E7" s="41"/>
      <c r="F7" s="41"/>
      <c r="G7" s="41"/>
      <c r="H7" s="41" t="s">
        <v>3</v>
      </c>
      <c r="I7" s="41"/>
      <c r="J7" s="41"/>
      <c r="K7" s="41" t="s">
        <v>4</v>
      </c>
      <c r="L7" s="41"/>
      <c r="M7" s="41" t="s">
        <v>5</v>
      </c>
      <c r="N7" s="41"/>
      <c r="O7" s="2" t="s">
        <v>6</v>
      </c>
    </row>
    <row r="8" spans="2:17" ht="45.75" customHeight="1" x14ac:dyDescent="0.25">
      <c r="B8" s="43" t="s">
        <v>66</v>
      </c>
      <c r="C8" s="43"/>
      <c r="D8" s="43"/>
      <c r="E8" s="43"/>
      <c r="F8" s="43"/>
      <c r="G8" s="43"/>
      <c r="H8" s="45" t="s">
        <v>67</v>
      </c>
      <c r="I8" s="45"/>
      <c r="J8" s="45"/>
      <c r="K8" s="45" t="s">
        <v>7</v>
      </c>
      <c r="L8" s="45"/>
      <c r="M8" s="45" t="s">
        <v>8</v>
      </c>
      <c r="N8" s="45"/>
      <c r="O8" s="4" t="s">
        <v>9</v>
      </c>
      <c r="P8" s="5" t="s">
        <v>10</v>
      </c>
      <c r="Q8" s="5" t="s">
        <v>68</v>
      </c>
    </row>
    <row r="9" spans="2:17" ht="20.100000000000001" customHeight="1" x14ac:dyDescent="0.25">
      <c r="B9" s="41" t="s">
        <v>71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5" t="s">
        <v>12</v>
      </c>
      <c r="Q9" s="5" t="s">
        <v>69</v>
      </c>
    </row>
    <row r="10" spans="2:17" ht="20.100000000000001" customHeight="1" x14ac:dyDescent="0.25">
      <c r="B10" s="3"/>
      <c r="C10" s="3" t="s">
        <v>14</v>
      </c>
      <c r="D10" s="3" t="s">
        <v>15</v>
      </c>
      <c r="E10" s="3" t="s">
        <v>16</v>
      </c>
      <c r="F10" s="3" t="s">
        <v>17</v>
      </c>
      <c r="G10" s="3" t="s">
        <v>18</v>
      </c>
      <c r="H10" s="3" t="s">
        <v>19</v>
      </c>
      <c r="I10" s="3" t="s">
        <v>20</v>
      </c>
      <c r="J10" s="14" t="s">
        <v>21</v>
      </c>
      <c r="K10" s="14" t="s">
        <v>22</v>
      </c>
      <c r="L10" s="14" t="s">
        <v>23</v>
      </c>
      <c r="M10" s="14" t="s">
        <v>24</v>
      </c>
      <c r="N10" s="14" t="s">
        <v>25</v>
      </c>
      <c r="O10" s="3" t="s">
        <v>26</v>
      </c>
    </row>
    <row r="11" spans="2:17" x14ac:dyDescent="0.25">
      <c r="B11" s="22" t="s">
        <v>37</v>
      </c>
      <c r="C11" s="21">
        <v>187978.39</v>
      </c>
      <c r="D11" s="21">
        <v>187978.39</v>
      </c>
      <c r="E11" s="21">
        <v>187978.39</v>
      </c>
      <c r="F11" s="26"/>
      <c r="G11" s="26"/>
      <c r="H11" s="26"/>
      <c r="I11" s="26"/>
      <c r="J11" s="26"/>
      <c r="K11" s="21"/>
      <c r="L11" s="21"/>
      <c r="M11" s="21"/>
      <c r="N11" s="21"/>
      <c r="O11" s="23">
        <f>SUM(C11:N11)</f>
        <v>563935.17000000004</v>
      </c>
    </row>
    <row r="12" spans="2:17" x14ac:dyDescent="0.25">
      <c r="B12" s="22" t="s">
        <v>29</v>
      </c>
      <c r="C12" s="36">
        <v>119926.18</v>
      </c>
      <c r="D12" s="48">
        <v>134330.73000000001</v>
      </c>
      <c r="E12" s="27">
        <v>138309.72</v>
      </c>
      <c r="F12" s="26"/>
      <c r="G12" s="27"/>
      <c r="H12" s="21"/>
      <c r="I12" s="21"/>
      <c r="J12" s="21"/>
      <c r="K12" s="21"/>
      <c r="L12" s="21"/>
      <c r="M12" s="26"/>
      <c r="N12" s="21"/>
      <c r="O12" s="23">
        <f>SUM(C12:N12)</f>
        <v>392566.63</v>
      </c>
    </row>
    <row r="13" spans="2:17" x14ac:dyDescent="0.25">
      <c r="B13" s="24" t="s">
        <v>30</v>
      </c>
      <c r="C13" s="25">
        <f t="shared" ref="C13:O13" si="0">IF($O$8="↑",IF(C12="","",IF(ISERR(C12/C11),"",(C12/C11))),IF($O$8="↓",IF(C12="","",IF(ISERR(C11/C12),"",(C11/C12)))))</f>
        <v>0.63797854636376017</v>
      </c>
      <c r="D13" s="25">
        <f t="shared" si="0"/>
        <v>0.7146073014031028</v>
      </c>
      <c r="E13" s="25">
        <f t="shared" si="0"/>
        <v>0.73577457493917253</v>
      </c>
      <c r="F13" s="25" t="str">
        <f t="shared" si="0"/>
        <v/>
      </c>
      <c r="G13" s="25" t="str">
        <f t="shared" si="0"/>
        <v/>
      </c>
      <c r="H13" s="25" t="str">
        <f t="shared" si="0"/>
        <v/>
      </c>
      <c r="I13" s="25" t="str">
        <f t="shared" si="0"/>
        <v/>
      </c>
      <c r="J13" s="25" t="str">
        <f t="shared" si="0"/>
        <v/>
      </c>
      <c r="K13" s="25" t="str">
        <f t="shared" si="0"/>
        <v/>
      </c>
      <c r="L13" s="25" t="str">
        <f t="shared" si="0"/>
        <v/>
      </c>
      <c r="M13" s="25" t="str">
        <f t="shared" si="0"/>
        <v/>
      </c>
      <c r="N13" s="25" t="str">
        <f t="shared" si="0"/>
        <v/>
      </c>
      <c r="O13" s="25">
        <f t="shared" si="0"/>
        <v>0.6961201409020118</v>
      </c>
    </row>
    <row r="14" spans="2:17" x14ac:dyDescent="0.2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17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7" spans="2:15" x14ac:dyDescent="0.25">
      <c r="M17" s="30"/>
    </row>
    <row r="18" spans="2:15" x14ac:dyDescent="0.25">
      <c r="M18" s="30"/>
    </row>
    <row r="19" spans="2:15" x14ac:dyDescent="0.25">
      <c r="M19" s="30"/>
    </row>
    <row r="20" spans="2:15" x14ac:dyDescent="0.25">
      <c r="M20" s="29"/>
    </row>
    <row r="29" spans="2:15" ht="15.75" customHeight="1" x14ac:dyDescent="0.25"/>
    <row r="30" spans="2:15" x14ac:dyDescent="0.25">
      <c r="B30" s="13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2:15" x14ac:dyDescent="0.25">
      <c r="B31" s="1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</sheetData>
  <mergeCells count="18">
    <mergeCell ref="C30:O30"/>
    <mergeCell ref="C31:O31"/>
    <mergeCell ref="B8:G8"/>
    <mergeCell ref="H8:J8"/>
    <mergeCell ref="K8:L8"/>
    <mergeCell ref="M8:N8"/>
    <mergeCell ref="B9:O9"/>
    <mergeCell ref="B6:J6"/>
    <mergeCell ref="K6:O6"/>
    <mergeCell ref="B7:G7"/>
    <mergeCell ref="H7:J7"/>
    <mergeCell ref="K7:L7"/>
    <mergeCell ref="M7:N7"/>
    <mergeCell ref="B3:C4"/>
    <mergeCell ref="D3:N3"/>
    <mergeCell ref="O3:O4"/>
    <mergeCell ref="D4:N4"/>
    <mergeCell ref="B5:O5"/>
  </mergeCells>
  <conditionalFormatting sqref="C14:O15">
    <cfRule type="cellIs" dxfId="15" priority="2" operator="lessThan">
      <formula>0.75</formula>
    </cfRule>
    <cfRule type="cellIs" dxfId="14" priority="3" operator="between">
      <formula>0.75</formula>
      <formula>0.89</formula>
    </cfRule>
    <cfRule type="cellIs" dxfId="13" priority="4" operator="equal">
      <formula>0.9</formula>
    </cfRule>
    <cfRule type="cellIs" dxfId="12" priority="5" operator="greaterThan">
      <formula>0.9</formula>
    </cfRule>
  </conditionalFormatting>
  <conditionalFormatting sqref="C13:O13">
    <cfRule type="cellIs" dxfId="11" priority="6" operator="lessThan">
      <formula>0.95</formula>
    </cfRule>
    <cfRule type="cellIs" dxfId="10" priority="7" operator="between">
      <formula>0.95</formula>
      <formula>0.99</formula>
    </cfRule>
    <cfRule type="cellIs" dxfId="9" priority="8" operator="equal">
      <formula>1</formula>
    </cfRule>
    <cfRule type="cellIs" dxfId="8" priority="9" operator="greaterThan">
      <formula>1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6145" r:id="rId4">
          <objectPr defaultSize="0" autoPict="0" r:id="rId5">
            <anchor moveWithCells="1" sizeWithCells="1">
              <from>
                <xdr:col>1</xdr:col>
                <xdr:colOff>314325</xdr:colOff>
                <xdr:row>2</xdr:row>
                <xdr:rowOff>57150</xdr:rowOff>
              </from>
              <to>
                <xdr:col>2</xdr:col>
                <xdr:colOff>485775</xdr:colOff>
                <xdr:row>3</xdr:row>
                <xdr:rowOff>209550</xdr:rowOff>
              </to>
            </anchor>
          </objectPr>
        </oleObject>
      </mc:Choice>
      <mc:Fallback>
        <oleObject progId="PBrush" shapeId="614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>
          <x14:formula1>
            <xm:f>Plan1!$B$8:$B$9</xm:f>
          </x14:formula1>
          <x14:formula2>
            <xm:f>0</xm:f>
          </x14:formula2>
          <xm:sqref>O8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31"/>
  <sheetViews>
    <sheetView zoomScaleNormal="100" workbookViewId="0">
      <selection activeCell="E13" sqref="E13"/>
    </sheetView>
  </sheetViews>
  <sheetFormatPr defaultRowHeight="15" x14ac:dyDescent="0.25"/>
  <cols>
    <col min="1" max="1" width="3.5703125" customWidth="1"/>
    <col min="2" max="2" width="8.7109375" customWidth="1"/>
    <col min="3" max="3" width="11.7109375" customWidth="1"/>
    <col min="4" max="7" width="8.140625" customWidth="1"/>
    <col min="8" max="8" width="9" customWidth="1"/>
    <col min="9" max="10" width="9.5703125" customWidth="1"/>
    <col min="11" max="14" width="8.140625" customWidth="1"/>
    <col min="15" max="15" width="18.140625" customWidth="1"/>
    <col min="16" max="16" width="10.140625" customWidth="1"/>
    <col min="17" max="17" width="20.42578125" customWidth="1"/>
    <col min="18" max="21" width="8.7109375" customWidth="1"/>
    <col min="22" max="22" width="52.85546875" customWidth="1"/>
    <col min="23" max="1025" width="8.7109375" customWidth="1"/>
  </cols>
  <sheetData>
    <row r="2" spans="2:22" ht="26.25" customHeight="1" x14ac:dyDescent="0.25">
      <c r="B2" s="37"/>
      <c r="C2" s="37"/>
      <c r="D2" s="38" t="s">
        <v>56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7"/>
    </row>
    <row r="3" spans="2:22" ht="20.100000000000001" customHeight="1" x14ac:dyDescent="0.25">
      <c r="B3" s="37"/>
      <c r="C3" s="37"/>
      <c r="D3" s="37" t="s">
        <v>0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2:22" ht="14.1" customHeight="1" x14ac:dyDescent="0.25">
      <c r="B4" s="39" t="s">
        <v>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2:22" ht="27.75" customHeight="1" x14ac:dyDescent="0.25">
      <c r="B5" s="40" t="s">
        <v>57</v>
      </c>
      <c r="C5" s="40"/>
      <c r="D5" s="40"/>
      <c r="E5" s="40"/>
      <c r="F5" s="40"/>
      <c r="G5" s="40"/>
      <c r="H5" s="40"/>
      <c r="I5" s="40"/>
      <c r="J5" s="40"/>
      <c r="K5" s="40" t="s">
        <v>55</v>
      </c>
      <c r="L5" s="40"/>
      <c r="M5" s="40"/>
      <c r="N5" s="40"/>
      <c r="O5" s="40"/>
      <c r="V5" s="1"/>
    </row>
    <row r="6" spans="2:22" ht="20.100000000000001" customHeight="1" x14ac:dyDescent="0.25">
      <c r="B6" s="41" t="s">
        <v>2</v>
      </c>
      <c r="C6" s="41"/>
      <c r="D6" s="41"/>
      <c r="E6" s="41"/>
      <c r="F6" s="41"/>
      <c r="G6" s="41"/>
      <c r="H6" s="41" t="s">
        <v>3</v>
      </c>
      <c r="I6" s="41"/>
      <c r="J6" s="41"/>
      <c r="K6" s="41" t="s">
        <v>4</v>
      </c>
      <c r="L6" s="41"/>
      <c r="M6" s="41" t="s">
        <v>5</v>
      </c>
      <c r="N6" s="41"/>
      <c r="O6" s="2" t="s">
        <v>6</v>
      </c>
    </row>
    <row r="7" spans="2:22" ht="55.5" customHeight="1" x14ac:dyDescent="0.25">
      <c r="B7" s="46" t="s">
        <v>38</v>
      </c>
      <c r="C7" s="46"/>
      <c r="D7" s="46"/>
      <c r="E7" s="46"/>
      <c r="F7" s="46"/>
      <c r="G7" s="46"/>
      <c r="H7" s="45" t="s">
        <v>70</v>
      </c>
      <c r="I7" s="45"/>
      <c r="J7" s="45"/>
      <c r="K7" s="45" t="s">
        <v>7</v>
      </c>
      <c r="L7" s="45"/>
      <c r="M7" s="45" t="s">
        <v>33</v>
      </c>
      <c r="N7" s="45"/>
      <c r="O7" s="4" t="s">
        <v>9</v>
      </c>
      <c r="P7" s="5" t="s">
        <v>10</v>
      </c>
      <c r="Q7" s="5" t="s">
        <v>11</v>
      </c>
    </row>
    <row r="8" spans="2:22" ht="20.100000000000001" customHeight="1" x14ac:dyDescent="0.25">
      <c r="B8" s="41" t="s">
        <v>73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5" t="s">
        <v>12</v>
      </c>
      <c r="Q8" s="5" t="s">
        <v>13</v>
      </c>
    </row>
    <row r="9" spans="2:22" ht="20.100000000000001" customHeight="1" x14ac:dyDescent="0.25">
      <c r="B9" s="6"/>
      <c r="C9" s="6" t="s">
        <v>14</v>
      </c>
      <c r="D9" s="6" t="s">
        <v>15</v>
      </c>
      <c r="E9" s="6" t="s">
        <v>16</v>
      </c>
      <c r="F9" s="6" t="s">
        <v>17</v>
      </c>
      <c r="G9" s="6" t="s">
        <v>18</v>
      </c>
      <c r="H9" s="6" t="s">
        <v>19</v>
      </c>
      <c r="I9" s="6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6" t="s">
        <v>26</v>
      </c>
    </row>
    <row r="10" spans="2:22" ht="20.100000000000001" customHeight="1" x14ac:dyDescent="0.25">
      <c r="B10" s="6" t="s">
        <v>27</v>
      </c>
      <c r="C10" s="6">
        <v>10</v>
      </c>
      <c r="D10" s="6">
        <v>3</v>
      </c>
      <c r="E10" s="6">
        <v>1</v>
      </c>
      <c r="F10" s="6"/>
      <c r="G10" s="6"/>
      <c r="H10" s="6"/>
      <c r="I10" s="6"/>
      <c r="J10" s="6"/>
      <c r="K10" s="6"/>
      <c r="L10" s="6"/>
      <c r="M10" s="6"/>
      <c r="N10" s="6"/>
      <c r="O10" s="6">
        <f>SUM(C10:N10)</f>
        <v>14</v>
      </c>
    </row>
    <row r="11" spans="2:22" ht="15.75" x14ac:dyDescent="0.25">
      <c r="B11" s="6" t="s">
        <v>28</v>
      </c>
      <c r="C11" s="19">
        <f>C10*100%</f>
        <v>10</v>
      </c>
      <c r="D11" s="19">
        <f t="shared" ref="D11:O11" si="0">D10*100%</f>
        <v>3</v>
      </c>
      <c r="E11" s="19">
        <f t="shared" si="0"/>
        <v>1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0</v>
      </c>
      <c r="K11" s="19">
        <f t="shared" si="0"/>
        <v>0</v>
      </c>
      <c r="L11" s="19">
        <f t="shared" si="0"/>
        <v>0</v>
      </c>
      <c r="M11" s="19">
        <f t="shared" si="0"/>
        <v>0</v>
      </c>
      <c r="N11" s="19">
        <f t="shared" si="0"/>
        <v>0</v>
      </c>
      <c r="O11" s="19">
        <f t="shared" si="0"/>
        <v>14</v>
      </c>
    </row>
    <row r="12" spans="2:22" ht="15.75" x14ac:dyDescent="0.25">
      <c r="B12" s="6" t="s">
        <v>29</v>
      </c>
      <c r="C12" s="8">
        <v>10</v>
      </c>
      <c r="D12" s="8">
        <v>3</v>
      </c>
      <c r="E12" s="8">
        <v>1</v>
      </c>
      <c r="F12" s="31"/>
      <c r="G12" s="6"/>
      <c r="H12" s="9"/>
      <c r="I12" s="31"/>
      <c r="J12" s="6"/>
      <c r="K12" s="6"/>
      <c r="L12" s="6"/>
      <c r="M12" s="6"/>
      <c r="N12" s="6"/>
      <c r="O12" s="6">
        <f>SUM(C12:N12)</f>
        <v>14</v>
      </c>
    </row>
    <row r="13" spans="2:22" ht="15.75" x14ac:dyDescent="0.25">
      <c r="B13" s="6" t="s">
        <v>30</v>
      </c>
      <c r="C13" s="10">
        <f t="shared" ref="C13:O13" si="1">IF($O$7="↑",IF(C12="","",IF(ISERR(C12/C11),"",(C12/C11))),IF($O$7="↓",IF(C12="","",IF(ISERR(C11/C12),"",(C11/C12)))))</f>
        <v>1</v>
      </c>
      <c r="D13" s="10">
        <f t="shared" si="1"/>
        <v>1</v>
      </c>
      <c r="E13" s="10">
        <f t="shared" si="1"/>
        <v>1</v>
      </c>
      <c r="F13" s="10" t="str">
        <f>IF($O$7="↑",IF(F12="","",IF(ISERR(F12/F11),"",(F12/F11))),IF($O$7="↓",IF(F12="","",IF(ISERR(F11/F12),"",(F11/F12)))))</f>
        <v/>
      </c>
      <c r="G13" s="10" t="str">
        <f t="shared" si="1"/>
        <v/>
      </c>
      <c r="H13" s="10" t="str">
        <f t="shared" si="1"/>
        <v/>
      </c>
      <c r="I13" s="10" t="str">
        <f t="shared" si="1"/>
        <v/>
      </c>
      <c r="J13" s="10" t="str">
        <f t="shared" si="1"/>
        <v/>
      </c>
      <c r="K13" s="10" t="str">
        <f t="shared" si="1"/>
        <v/>
      </c>
      <c r="L13" s="10" t="str">
        <f t="shared" si="1"/>
        <v/>
      </c>
      <c r="M13" s="10" t="str">
        <f t="shared" si="1"/>
        <v/>
      </c>
      <c r="N13" s="10" t="str">
        <f t="shared" si="1"/>
        <v/>
      </c>
      <c r="O13" s="10">
        <f t="shared" si="1"/>
        <v>1</v>
      </c>
    </row>
    <row r="14" spans="2:22" ht="7.5" customHeight="1" x14ac:dyDescent="0.2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22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22" hidden="1" x14ac:dyDescent="0.25"/>
    <row r="17" spans="2:15" ht="7.5" customHeight="1" x14ac:dyDescent="0.25"/>
    <row r="18" spans="2:15" ht="11.85" customHeight="1" x14ac:dyDescent="0.25"/>
    <row r="30" spans="2:15" x14ac:dyDescent="0.25">
      <c r="B30" s="13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2:15" x14ac:dyDescent="0.25">
      <c r="B31" s="1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</sheetData>
  <mergeCells count="18">
    <mergeCell ref="C30:O30"/>
    <mergeCell ref="C31:O31"/>
    <mergeCell ref="B7:G7"/>
    <mergeCell ref="H7:J7"/>
    <mergeCell ref="K7:L7"/>
    <mergeCell ref="M7:N7"/>
    <mergeCell ref="B8:O8"/>
    <mergeCell ref="B5:J5"/>
    <mergeCell ref="K5:O5"/>
    <mergeCell ref="B6:G6"/>
    <mergeCell ref="H6:J6"/>
    <mergeCell ref="K6:L6"/>
    <mergeCell ref="M6:N6"/>
    <mergeCell ref="B2:C3"/>
    <mergeCell ref="D2:N2"/>
    <mergeCell ref="O2:O3"/>
    <mergeCell ref="D3:N3"/>
    <mergeCell ref="B4:O4"/>
  </mergeCells>
  <conditionalFormatting sqref="C14:O15">
    <cfRule type="cellIs" dxfId="7" priority="2" operator="lessThan">
      <formula>0.75</formula>
    </cfRule>
    <cfRule type="cellIs" dxfId="6" priority="3" operator="between">
      <formula>0.75</formula>
      <formula>0.89</formula>
    </cfRule>
    <cfRule type="cellIs" dxfId="5" priority="4" operator="equal">
      <formula>0.9</formula>
    </cfRule>
    <cfRule type="cellIs" dxfId="4" priority="5" operator="greaterThan">
      <formula>0.9</formula>
    </cfRule>
  </conditionalFormatting>
  <conditionalFormatting sqref="C13:O13">
    <cfRule type="cellIs" dxfId="3" priority="6" operator="lessThan">
      <formula>0.95</formula>
    </cfRule>
    <cfRule type="cellIs" dxfId="2" priority="7" operator="between">
      <formula>0.95</formula>
      <formula>0.99</formula>
    </cfRule>
    <cfRule type="cellIs" dxfId="1" priority="8" operator="equal">
      <formula>1</formula>
    </cfRule>
    <cfRule type="cellIs" dxfId="0" priority="9" operator="greaterThan">
      <formula>1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8523" r:id="rId4">
          <objectPr defaultSize="0" autoPict="0" r:id="rId5">
            <anchor moveWithCells="1" sizeWithCells="1">
              <from>
                <xdr:col>1</xdr:col>
                <xdr:colOff>314325</xdr:colOff>
                <xdr:row>1</xdr:row>
                <xdr:rowOff>57150</xdr:rowOff>
              </from>
              <to>
                <xdr:col>2</xdr:col>
                <xdr:colOff>514350</xdr:colOff>
                <xdr:row>2</xdr:row>
                <xdr:rowOff>209550</xdr:rowOff>
              </to>
            </anchor>
          </objectPr>
        </oleObject>
      </mc:Choice>
      <mc:Fallback>
        <oleObject progId="PBrush" shapeId="823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>
          <x14:formula1>
            <xm:f>Plan1!$B$8:$B$9</xm:f>
          </x14:formula1>
          <x14:formula2>
            <xm:f>0</xm:f>
          </x14:formula2>
          <xm:sqref>O7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6"/>
  <sheetViews>
    <sheetView zoomScaleNormal="100" workbookViewId="0"/>
  </sheetViews>
  <sheetFormatPr defaultRowHeight="15" x14ac:dyDescent="0.25"/>
  <cols>
    <col min="1" max="3" width="8.7109375" customWidth="1"/>
    <col min="4" max="4" width="10.42578125" customWidth="1"/>
    <col min="5" max="1025" width="8.7109375" customWidth="1"/>
  </cols>
  <sheetData>
    <row r="3" spans="1:19" x14ac:dyDescent="0.25">
      <c r="B3" t="s">
        <v>39</v>
      </c>
      <c r="D3" s="16">
        <f ca="1">TODAY()</f>
        <v>45404</v>
      </c>
      <c r="F3" s="47" t="s">
        <v>40</v>
      </c>
      <c r="G3" s="47"/>
      <c r="H3" s="47"/>
      <c r="I3" s="47"/>
      <c r="K3" s="47" t="s">
        <v>41</v>
      </c>
      <c r="L3" s="47"/>
      <c r="M3" s="47"/>
      <c r="N3" s="47"/>
      <c r="P3" s="47" t="s">
        <v>42</v>
      </c>
      <c r="Q3" s="47"/>
      <c r="R3" s="47"/>
      <c r="S3" s="47"/>
    </row>
    <row r="4" spans="1:19" x14ac:dyDescent="0.25">
      <c r="B4" t="s">
        <v>43</v>
      </c>
      <c r="G4" t="s">
        <v>44</v>
      </c>
      <c r="H4" t="s">
        <v>45</v>
      </c>
      <c r="I4" t="s">
        <v>46</v>
      </c>
      <c r="L4" t="s">
        <v>44</v>
      </c>
      <c r="M4" t="s">
        <v>45</v>
      </c>
      <c r="N4" t="s">
        <v>46</v>
      </c>
      <c r="Q4" t="s">
        <v>44</v>
      </c>
      <c r="R4" t="s">
        <v>45</v>
      </c>
      <c r="S4" t="s">
        <v>46</v>
      </c>
    </row>
    <row r="5" spans="1:19" x14ac:dyDescent="0.25">
      <c r="B5" t="s">
        <v>47</v>
      </c>
      <c r="F5" t="s">
        <v>14</v>
      </c>
      <c r="G5" s="17">
        <f>IF('Indicador 1'!$C$13&lt;0.95,'Indicador 1'!$C$12)</f>
        <v>19</v>
      </c>
      <c r="H5" s="17" t="b">
        <f>IF(AND('Indicador 1'!$C$13&gt;=0.95,'Indicador 1'!$C$13&lt;1),'Indicador 1'!$C$12)</f>
        <v>0</v>
      </c>
      <c r="I5" s="17" t="b">
        <f>IF('Indicador 1'!$C$13&gt;=1,'Indicador 1'!$C$12)</f>
        <v>0</v>
      </c>
      <c r="K5" t="s">
        <v>14</v>
      </c>
      <c r="L5" s="17">
        <f>IF('Indicador 1'!$C$13&lt;0.95,'Indicador 1'!$C$12)</f>
        <v>19</v>
      </c>
      <c r="M5" s="17" t="b">
        <f>IF(AND('Indicador 1'!$C$13&gt;=0.95,'Indicador 1'!$C$13&lt;1),'Indicador 1'!$C$12)</f>
        <v>0</v>
      </c>
      <c r="N5" s="17" t="b">
        <f>IF('Indicador 1'!$C$13&gt;=1,'Indicador 1'!$C$12)</f>
        <v>0</v>
      </c>
      <c r="P5" t="s">
        <v>14</v>
      </c>
      <c r="Q5" s="17" t="e">
        <f>IF(#REF!&lt;0.95,#REF!)</f>
        <v>#REF!</v>
      </c>
      <c r="R5" s="17" t="e">
        <f>IF(AND(#REF!&gt;=0.95,#REF!&lt;1),#REF!)</f>
        <v>#REF!</v>
      </c>
      <c r="S5" s="17" t="e">
        <f>IF(#REF!&gt;=1,#REF!)</f>
        <v>#REF!</v>
      </c>
    </row>
    <row r="6" spans="1:19" x14ac:dyDescent="0.25">
      <c r="F6" t="s">
        <v>15</v>
      </c>
      <c r="G6" s="17">
        <f>IF('Indicador 1'!$D$13&lt;0.95,'Indicador 1'!$D$12)</f>
        <v>23</v>
      </c>
      <c r="H6" s="17" t="b">
        <f>IF(AND('Indicador 1'!$D$13&gt;=0.95,'Indicador 1'!$D$13&lt;1),'Indicador 1'!$D$12)</f>
        <v>0</v>
      </c>
      <c r="I6" s="17" t="b">
        <f>IF('Indicador 1'!$D$13&gt;=1,'Indicador 1'!$D$12)</f>
        <v>0</v>
      </c>
      <c r="K6" t="s">
        <v>15</v>
      </c>
      <c r="L6" s="17">
        <f>IF('Indicador 1'!$D$13&lt;0.95,'Indicador 1'!$D$12)</f>
        <v>23</v>
      </c>
      <c r="M6" s="17" t="b">
        <f>IF(AND('Indicador 1'!$D$13&gt;=0.95,'Indicador 1'!$D$13&lt;1),'Indicador 1'!$D$12)</f>
        <v>0</v>
      </c>
      <c r="N6" s="17" t="b">
        <f>IF('Indicador 1'!$D$13&gt;=1,'Indicador 1'!$D$12)</f>
        <v>0</v>
      </c>
      <c r="P6" t="s">
        <v>15</v>
      </c>
      <c r="Q6" s="17" t="e">
        <f>IF(#REF!&lt;0.95,#REF!)</f>
        <v>#REF!</v>
      </c>
      <c r="R6" s="17" t="e">
        <f>IF(AND(#REF!&gt;=0.95,#REF!&lt;1),#REF!)</f>
        <v>#REF!</v>
      </c>
      <c r="S6" s="17" t="e">
        <f>IF(#REF!&gt;=1,#REF!)</f>
        <v>#REF!</v>
      </c>
    </row>
    <row r="7" spans="1:19" x14ac:dyDescent="0.25">
      <c r="F7" t="s">
        <v>16</v>
      </c>
      <c r="G7" s="17" t="b">
        <f>IF('Indicador 1'!$E$13&lt;0.95,'Indicador 1'!$E$12)</f>
        <v>0</v>
      </c>
      <c r="H7" s="17" t="b">
        <f>IF(AND('Indicador 1'!$E$13&gt;=0.95,'Indicador 1'!$E$13&lt;1),'Indicador 1'!$E$12)</f>
        <v>0</v>
      </c>
      <c r="I7" s="17">
        <f>IF('Indicador 1'!$E$13&gt;=1,'Indicador 1'!$E$12)</f>
        <v>36</v>
      </c>
      <c r="K7" t="s">
        <v>16</v>
      </c>
      <c r="L7" s="17" t="b">
        <f>IF('Indicador 1'!$E$13&lt;0.95,'Indicador 1'!$E$12)</f>
        <v>0</v>
      </c>
      <c r="M7" s="17" t="b">
        <f>IF(AND('Indicador 1'!$E$13&gt;=0.95,'Indicador 1'!$E$13&lt;1),'Indicador 1'!$E$12)</f>
        <v>0</v>
      </c>
      <c r="N7" s="17">
        <f>IF('Indicador 1'!$E$13&gt;=1,'Indicador 1'!$E$12)</f>
        <v>36</v>
      </c>
      <c r="P7" t="s">
        <v>16</v>
      </c>
      <c r="Q7" s="17" t="e">
        <f>IF(#REF!&lt;0.95,#REF!)</f>
        <v>#REF!</v>
      </c>
      <c r="R7" s="17" t="e">
        <f>IF(AND(#REF!&gt;=0.95,#REF!&lt;1),#REF!)</f>
        <v>#REF!</v>
      </c>
      <c r="S7" s="17" t="e">
        <f>IF(#REF!&gt;=1,#REF!)</f>
        <v>#REF!</v>
      </c>
    </row>
    <row r="8" spans="1:19" x14ac:dyDescent="0.25">
      <c r="B8" s="18" t="s">
        <v>9</v>
      </c>
      <c r="F8" t="s">
        <v>17</v>
      </c>
      <c r="G8" s="17" t="b">
        <f>IF('Indicador 1'!$F$13&lt;0.95,'Indicador 1'!$F$12)</f>
        <v>0</v>
      </c>
      <c r="H8" s="17" t="b">
        <f>IF(AND('Indicador 1'!$F$13&gt;=0.95,'Indicador 1'!$F$13&lt;1),'Indicador 1'!$F$12)</f>
        <v>0</v>
      </c>
      <c r="I8" s="17">
        <f>IF('Indicador 1'!$F$13&gt;=1,'Indicador 1'!$F$12)</f>
        <v>0</v>
      </c>
      <c r="K8" t="s">
        <v>17</v>
      </c>
      <c r="L8" s="17" t="b">
        <f>IF('Indicador 1'!$F$13&lt;0.95,'Indicador 1'!$F$12)</f>
        <v>0</v>
      </c>
      <c r="M8" s="17" t="b">
        <f>IF(AND('Indicador 1'!$F$13&gt;=0.95,'Indicador 1'!$F$13&lt;1),'Indicador 1'!$F$12)</f>
        <v>0</v>
      </c>
      <c r="N8" s="17">
        <f>IF('Indicador 1'!$F$13&gt;=1,'Indicador 1'!$F$12)</f>
        <v>0</v>
      </c>
      <c r="P8" t="s">
        <v>17</v>
      </c>
      <c r="Q8" s="17" t="e">
        <f>IF(#REF!&lt;0.95,#REF!)</f>
        <v>#REF!</v>
      </c>
      <c r="R8" s="17" t="e">
        <f>IF(AND(#REF!&gt;=0.95,#REF!&lt;1),#REF!)</f>
        <v>#REF!</v>
      </c>
      <c r="S8" s="17" t="e">
        <f>IF(#REF!&gt;=1,#REF!)</f>
        <v>#REF!</v>
      </c>
    </row>
    <row r="9" spans="1:19" x14ac:dyDescent="0.25">
      <c r="B9" s="18" t="s">
        <v>48</v>
      </c>
      <c r="F9" t="s">
        <v>18</v>
      </c>
      <c r="G9" s="17" t="b">
        <f>IF('Indicador 1'!$G$13&lt;0.95,'Indicador 1'!$G$12)</f>
        <v>0</v>
      </c>
      <c r="H9" s="17" t="b">
        <f>IF(AND('Indicador 1'!$G$13&gt;=0.95,'Indicador 1'!$G$13&lt;1),'Indicador 1'!$G$12)</f>
        <v>0</v>
      </c>
      <c r="I9" s="17">
        <f>IF('Indicador 1'!$G$13&gt;=1,'Indicador 1'!$G$12)</f>
        <v>0</v>
      </c>
      <c r="K9" t="s">
        <v>18</v>
      </c>
      <c r="L9" s="17" t="b">
        <f>IF('Indicador 1'!$G$13&lt;0.95,'Indicador 1'!$G$12)</f>
        <v>0</v>
      </c>
      <c r="M9" s="17" t="b">
        <f>IF(AND('Indicador 1'!$G$13&gt;=0.95,'Indicador 1'!$G$13&lt;1),'Indicador 1'!$G$12)</f>
        <v>0</v>
      </c>
      <c r="N9" s="17">
        <f>IF('Indicador 1'!$G$13&gt;=1,'Indicador 1'!$G$12)</f>
        <v>0</v>
      </c>
      <c r="P9" t="s">
        <v>18</v>
      </c>
      <c r="Q9" s="17" t="e">
        <f>IF(#REF!&lt;0.95,#REF!)</f>
        <v>#REF!</v>
      </c>
      <c r="R9" s="17" t="e">
        <f>IF(AND(#REF!&gt;=0.95,#REF!&lt;1),#REF!)</f>
        <v>#REF!</v>
      </c>
      <c r="S9" s="17" t="e">
        <f>IF(#REF!&gt;=1,#REF!)</f>
        <v>#REF!</v>
      </c>
    </row>
    <row r="10" spans="1:19" x14ac:dyDescent="0.25">
      <c r="F10" t="s">
        <v>19</v>
      </c>
      <c r="G10" s="17" t="b">
        <f>IF('Indicador 1'!$H$13&lt;0.95,'Indicador 1'!$H$12)</f>
        <v>0</v>
      </c>
      <c r="H10" s="17" t="b">
        <f>IF(AND('Indicador 1'!$H$13&gt;=0.95,'Indicador 1'!$H$13&lt;1),'Indicador 1'!$H$12)</f>
        <v>0</v>
      </c>
      <c r="I10" s="17">
        <f>IF('Indicador 1'!$H$13&gt;=1,'Indicador 1'!$H$12)</f>
        <v>0</v>
      </c>
      <c r="K10" t="s">
        <v>19</v>
      </c>
      <c r="L10" s="17" t="b">
        <f>IF('Indicador 1'!$H$13&lt;0.95,'Indicador 1'!$H$12)</f>
        <v>0</v>
      </c>
      <c r="M10" s="17" t="b">
        <f>IF(AND('Indicador 1'!$H$13&gt;=0.95,'Indicador 1'!$H$13&lt;1),'Indicador 1'!$H$12)</f>
        <v>0</v>
      </c>
      <c r="N10" s="17">
        <f>IF('Indicador 1'!$H$13&gt;=1,'Indicador 1'!$H$12)</f>
        <v>0</v>
      </c>
      <c r="P10" t="s">
        <v>19</v>
      </c>
      <c r="Q10" s="17" t="e">
        <f>IF(#REF!&lt;0.95,#REF!)</f>
        <v>#REF!</v>
      </c>
      <c r="R10" s="17" t="e">
        <f>IF(AND(#REF!&gt;=0.95,#REF!&lt;1),#REF!)</f>
        <v>#REF!</v>
      </c>
      <c r="S10" s="17" t="e">
        <f>IF(#REF!&gt;=1,#REF!)</f>
        <v>#REF!</v>
      </c>
    </row>
    <row r="11" spans="1:19" x14ac:dyDescent="0.25">
      <c r="A11" t="s">
        <v>49</v>
      </c>
      <c r="B11" t="e">
        <f>SUM(COUNTIF(#REF!,"J"),COUNTIF(#REF!,"J"),COUNTIF(#REF!,"J"),COUNTIF(#REF!,"J"),COUNTIF(#REF!,"J"),COUNTIF(#REF!,"J"),COUNTIF(#REF!,"J"),COUNTIF(#REF!,"J"),COUNTIF(#REF!,"J"),COUNTIF(#REF!,"J"),COUNTIF(#REF!,"J"),COUNTIF(#REF!,"J"),COUNTIF(#REF!,"J"),COUNTIF(#REF!,"J"),COUNTIF(#REF!,"J"))</f>
        <v>#REF!</v>
      </c>
      <c r="F11" t="s">
        <v>20</v>
      </c>
      <c r="G11" s="17" t="b">
        <f>IF('Indicador 1'!$I$13&lt;0.95,'Indicador 1'!$I$12)</f>
        <v>0</v>
      </c>
      <c r="H11" s="17" t="b">
        <f>IF(AND('Indicador 1'!$I$13&gt;=0.95,'Indicador 1'!$I$13&lt;1),'Indicador 1'!$I$12)</f>
        <v>0</v>
      </c>
      <c r="I11" s="17">
        <f>IF('Indicador 1'!$I$13&gt;=1,'Indicador 1'!$I$12)</f>
        <v>0</v>
      </c>
      <c r="K11" t="s">
        <v>20</v>
      </c>
      <c r="L11" s="17" t="b">
        <f>IF('Indicador 1'!$I$13&lt;0.95,'Indicador 1'!$I$12)</f>
        <v>0</v>
      </c>
      <c r="M11" s="17" t="b">
        <f>IF(AND('Indicador 1'!$I$13&gt;=0.95,'Indicador 1'!$I$13&lt;1),'Indicador 1'!$I$12)</f>
        <v>0</v>
      </c>
      <c r="N11" s="17">
        <f>IF('Indicador 1'!$I$13&gt;=1,'Indicador 1'!$I$12)</f>
        <v>0</v>
      </c>
      <c r="P11" t="s">
        <v>20</v>
      </c>
      <c r="Q11" s="17" t="e">
        <f>IF(#REF!&lt;0.95,#REF!)</f>
        <v>#REF!</v>
      </c>
      <c r="R11" s="17" t="e">
        <f>IF(AND(#REF!&gt;=0.95,#REF!&lt;1),#REF!)</f>
        <v>#REF!</v>
      </c>
      <c r="S11" s="17" t="e">
        <f>IF(#REF!&gt;=1,#REF!)</f>
        <v>#REF!</v>
      </c>
    </row>
    <row r="12" spans="1:19" x14ac:dyDescent="0.25">
      <c r="A12" t="s">
        <v>50</v>
      </c>
      <c r="B12" t="e">
        <f>SUM(COUNTIF(#REF!,"K"),COUNTIF(#REF!,"K"),COUNTIF(#REF!,"K"),COUNTIF(#REF!,"K"),COUNTIF(#REF!,"K"),COUNTIF(#REF!,"K"),COUNTIF(#REF!,"K"),COUNTIF(#REF!,"K"),COUNTIF(#REF!,"K"),COUNTIF(#REF!,"K"),COUNTIF(#REF!,"K"),COUNTIF(#REF!,"K"),COUNTIF(#REF!,"K"),COUNTIF(#REF!,"K"),COUNTIF(#REF!,"K"))</f>
        <v>#REF!</v>
      </c>
      <c r="F12" t="s">
        <v>21</v>
      </c>
      <c r="G12" s="17" t="b">
        <f>IF('Indicador 1'!$J$13&lt;0.95,'Indicador 1'!$J$12)</f>
        <v>0</v>
      </c>
      <c r="H12" s="17" t="b">
        <f>IF(AND('Indicador 1'!$J$13&gt;=0.95,'Indicador 1'!$J$13&lt;1),'Indicador 1'!$J$12)</f>
        <v>0</v>
      </c>
      <c r="I12" s="17">
        <f>IF('Indicador 1'!$J$13&gt;=1,'Indicador 1'!$J$12)</f>
        <v>0</v>
      </c>
      <c r="K12" t="s">
        <v>21</v>
      </c>
      <c r="L12" s="17" t="b">
        <f>IF('Indicador 1'!$J$13&lt;0.95,'Indicador 1'!$J$12)</f>
        <v>0</v>
      </c>
      <c r="M12" s="17" t="b">
        <f>IF(AND('Indicador 1'!$J$13&gt;=0.95,'Indicador 1'!$J$13&lt;1),'Indicador 1'!$J$12)</f>
        <v>0</v>
      </c>
      <c r="N12" s="17">
        <f>IF('Indicador 1'!$J$13&gt;=1,'Indicador 1'!$J$12)</f>
        <v>0</v>
      </c>
      <c r="P12" t="s">
        <v>21</v>
      </c>
      <c r="Q12" s="17" t="e">
        <f>IF(#REF!&lt;0.95,#REF!)</f>
        <v>#REF!</v>
      </c>
      <c r="R12" s="17" t="e">
        <f>IF(AND(#REF!&gt;=0.95,#REF!&lt;1),#REF!)</f>
        <v>#REF!</v>
      </c>
      <c r="S12" s="17" t="e">
        <f>IF(#REF!&gt;=1,#REF!)</f>
        <v>#REF!</v>
      </c>
    </row>
    <row r="13" spans="1:19" x14ac:dyDescent="0.25">
      <c r="A13" t="s">
        <v>51</v>
      </c>
      <c r="B13" t="e">
        <f>SUM(COUNTIF(#REF!,"L"),COUNTIF(#REF!,"L"),COUNTIF(#REF!,"L"),COUNTIF(#REF!,"L"),COUNTIF(#REF!,"L"),COUNTIF(#REF!,"L"),COUNTIF(#REF!,"L"),COUNTIF(#REF!,"L"),COUNTIF(#REF!,"L"),COUNTIF(#REF!,"L"),COUNTIF(#REF!,"L"),COUNTIF(#REF!,"L"),COUNTIF(#REF!,"L"),COUNTIF(#REF!,"L"),COUNTIF(#REF!,"L"))</f>
        <v>#REF!</v>
      </c>
      <c r="F13" t="s">
        <v>22</v>
      </c>
      <c r="G13" s="17" t="b">
        <f>IF('Indicador 1'!$K$13&lt;0.95,'Indicador 1'!$K$12)</f>
        <v>0</v>
      </c>
      <c r="H13" s="17" t="b">
        <f>IF(AND('Indicador 1'!$K$13&gt;=0.95,'Indicador 1'!$K$13&lt;1),'Indicador 1'!$K$12)</f>
        <v>0</v>
      </c>
      <c r="I13" s="17">
        <f>IF('Indicador 1'!$K$13&gt;=1,'Indicador 1'!$K$12)</f>
        <v>0</v>
      </c>
      <c r="K13" t="s">
        <v>22</v>
      </c>
      <c r="L13" s="17" t="b">
        <f>IF('Indicador 1'!$K$13&lt;0.95,'Indicador 1'!$K$12)</f>
        <v>0</v>
      </c>
      <c r="M13" s="17" t="b">
        <f>IF(AND('Indicador 1'!$K$13&gt;=0.95,'Indicador 1'!$K$13&lt;1),'Indicador 1'!$K$12)</f>
        <v>0</v>
      </c>
      <c r="N13" s="17">
        <f>IF('Indicador 1'!$K$13&gt;=1,'Indicador 1'!$K$12)</f>
        <v>0</v>
      </c>
      <c r="P13" t="s">
        <v>22</v>
      </c>
      <c r="Q13" s="17" t="e">
        <f>IF(#REF!&lt;0.95,#REF!)</f>
        <v>#REF!</v>
      </c>
      <c r="R13" s="17" t="e">
        <f>IF(AND(#REF!&gt;=0.95,#REF!&lt;1),#REF!)</f>
        <v>#REF!</v>
      </c>
      <c r="S13" s="17" t="e">
        <f>IF(#REF!&gt;=1,#REF!)</f>
        <v>#REF!</v>
      </c>
    </row>
    <row r="14" spans="1:19" x14ac:dyDescent="0.25">
      <c r="F14" t="s">
        <v>23</v>
      </c>
      <c r="G14" s="17" t="b">
        <f>IF('Indicador 1'!$L$13&lt;0.95,'Indicador 1'!$L$12)</f>
        <v>0</v>
      </c>
      <c r="H14" s="17" t="b">
        <f>IF(AND('Indicador 1'!$L$13&gt;=0.95,'Indicador 1'!$L$13&lt;1),'Indicador 1'!$L$12)</f>
        <v>0</v>
      </c>
      <c r="I14" s="17">
        <f>IF('Indicador 1'!$L$13&gt;=1,'Indicador 1'!$L$12)</f>
        <v>0</v>
      </c>
      <c r="K14" t="s">
        <v>23</v>
      </c>
      <c r="L14" s="17" t="b">
        <f>IF('Indicador 1'!$L$13&lt;0.95,'Indicador 1'!$L$12)</f>
        <v>0</v>
      </c>
      <c r="M14" s="17" t="b">
        <f>IF(AND('Indicador 1'!$L$13&gt;=0.95,'Indicador 1'!$L$13&lt;1),'Indicador 1'!$L$12)</f>
        <v>0</v>
      </c>
      <c r="N14" s="17">
        <f>IF('Indicador 1'!$L$13&gt;=1,'Indicador 1'!$L$12)</f>
        <v>0</v>
      </c>
      <c r="P14" t="s">
        <v>23</v>
      </c>
      <c r="Q14" s="17" t="e">
        <f>IF(#REF!&lt;0.95,#REF!)</f>
        <v>#REF!</v>
      </c>
      <c r="R14" s="17" t="e">
        <f>IF(AND(#REF!&gt;=0.95,#REF!&lt;1),#REF!)</f>
        <v>#REF!</v>
      </c>
      <c r="S14" s="17" t="e">
        <f>IF(#REF!&gt;=1,#REF!)</f>
        <v>#REF!</v>
      </c>
    </row>
    <row r="15" spans="1:19" x14ac:dyDescent="0.25">
      <c r="F15" t="s">
        <v>24</v>
      </c>
      <c r="G15" s="17" t="b">
        <f>IF('Indicador 1'!$M$13&lt;0.95,'Indicador 1'!$M$12)</f>
        <v>0</v>
      </c>
      <c r="H15" s="17" t="b">
        <f>IF(AND('Indicador 1'!$M$13&gt;=0.95,'Indicador 1'!$M$13&lt;1),'Indicador 1'!$M$12)</f>
        <v>0</v>
      </c>
      <c r="I15" s="17">
        <f>IF('Indicador 1'!$M$13&gt;=1,'Indicador 1'!$M$12)</f>
        <v>0</v>
      </c>
      <c r="K15" t="s">
        <v>24</v>
      </c>
      <c r="L15" s="17" t="b">
        <f>IF('Indicador 1'!$M$13&lt;0.95,'Indicador 1'!$M$12)</f>
        <v>0</v>
      </c>
      <c r="M15" s="17" t="b">
        <f>IF(AND('Indicador 1'!$M$13&gt;=0.95,'Indicador 1'!$M$13&lt;1),'Indicador 1'!$M$12)</f>
        <v>0</v>
      </c>
      <c r="N15" s="17">
        <f>IF('Indicador 1'!$M$13&gt;=1,'Indicador 1'!$M$12)</f>
        <v>0</v>
      </c>
      <c r="P15" t="s">
        <v>24</v>
      </c>
      <c r="Q15" s="17" t="e">
        <f>IF(#REF!&lt;0.95,#REF!)</f>
        <v>#REF!</v>
      </c>
      <c r="R15" s="17" t="e">
        <f>IF(AND(#REF!&gt;=0.95,#REF!&lt;1),#REF!)</f>
        <v>#REF!</v>
      </c>
      <c r="S15" s="17" t="e">
        <f>IF(#REF!&gt;=1,#REF!)</f>
        <v>#REF!</v>
      </c>
    </row>
    <row r="16" spans="1:19" x14ac:dyDescent="0.25">
      <c r="F16" t="s">
        <v>25</v>
      </c>
      <c r="G16" s="17" t="b">
        <f>IF('Indicador 1'!$N$13&lt;0.95,'Indicador 1'!$N$12)</f>
        <v>0</v>
      </c>
      <c r="H16" s="17" t="b">
        <f>IF(AND('Indicador 1'!$N$13&gt;=0.95,'Indicador 1'!$N$13&lt;1),'Indicador 1'!$N$12)</f>
        <v>0</v>
      </c>
      <c r="I16" s="17">
        <f>IF('Indicador 1'!$N$13&gt;=1,'Indicador 1'!$N$12)</f>
        <v>0</v>
      </c>
      <c r="K16" t="s">
        <v>25</v>
      </c>
      <c r="L16" s="17" t="b">
        <f>IF('Indicador 1'!$N$13&lt;0.95,'Indicador 1'!$N$12)</f>
        <v>0</v>
      </c>
      <c r="M16" s="17" t="b">
        <f>IF(AND('Indicador 1'!$N$13&gt;=0.95,'Indicador 1'!$N$13&lt;1),'Indicador 1'!$N$12)</f>
        <v>0</v>
      </c>
      <c r="N16" s="17">
        <f>IF('Indicador 1'!$N$13&gt;=1,'Indicador 1'!$N$12)</f>
        <v>0</v>
      </c>
      <c r="P16" t="s">
        <v>25</v>
      </c>
      <c r="Q16" s="17" t="e">
        <f>IF(#REF!&lt;0.95,#REF!)</f>
        <v>#REF!</v>
      </c>
      <c r="R16" s="17" t="e">
        <f>IF(AND(#REF!&gt;=0.95,#REF!&lt;1),#REF!)</f>
        <v>#REF!</v>
      </c>
      <c r="S16" s="17" t="e">
        <f>IF(#REF!&gt;=1,#REF!)</f>
        <v>#REF!</v>
      </c>
    </row>
  </sheetData>
  <mergeCells count="3">
    <mergeCell ref="F3:I3"/>
    <mergeCell ref="K3:N3"/>
    <mergeCell ref="P3:S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16"/>
  <sheetViews>
    <sheetView zoomScaleNormal="100" workbookViewId="0"/>
  </sheetViews>
  <sheetFormatPr defaultRowHeight="15" x14ac:dyDescent="0.25"/>
  <cols>
    <col min="1" max="1025" width="8.7109375" customWidth="1"/>
  </cols>
  <sheetData>
    <row r="3" spans="6:9" x14ac:dyDescent="0.25">
      <c r="F3" s="47" t="s">
        <v>41</v>
      </c>
      <c r="G3" s="47"/>
      <c r="H3" s="47"/>
      <c r="I3" s="47"/>
    </row>
    <row r="4" spans="6:9" x14ac:dyDescent="0.25">
      <c r="G4" t="s">
        <v>44</v>
      </c>
      <c r="H4" t="s">
        <v>45</v>
      </c>
      <c r="I4" t="s">
        <v>46</v>
      </c>
    </row>
    <row r="5" spans="6:9" x14ac:dyDescent="0.25">
      <c r="F5" t="s">
        <v>14</v>
      </c>
      <c r="G5" s="17" t="e">
        <f>IF(#REF!&lt;0.95,#REF!)</f>
        <v>#REF!</v>
      </c>
      <c r="H5" s="17" t="e">
        <f>IF(AND(#REF!&gt;=0.95,#REF!&lt;1),#REF!)</f>
        <v>#REF!</v>
      </c>
      <c r="I5" s="17" t="e">
        <f>IF(#REF!&gt;=1,#REF!)</f>
        <v>#REF!</v>
      </c>
    </row>
    <row r="6" spans="6:9" x14ac:dyDescent="0.25">
      <c r="F6" t="s">
        <v>15</v>
      </c>
      <c r="G6" s="17" t="e">
        <f>IF(#REF!&lt;0.95,#REF!)</f>
        <v>#REF!</v>
      </c>
      <c r="H6" s="17" t="e">
        <f>IF(AND(#REF!&gt;=0.95,#REF!&lt;1),#REF!)</f>
        <v>#REF!</v>
      </c>
      <c r="I6" s="17" t="e">
        <f>IF(#REF!&gt;=1,#REF!)</f>
        <v>#REF!</v>
      </c>
    </row>
    <row r="7" spans="6:9" x14ac:dyDescent="0.25">
      <c r="F7" t="s">
        <v>16</v>
      </c>
      <c r="G7" s="17" t="e">
        <f>IF(#REF!&lt;0.95,#REF!)</f>
        <v>#REF!</v>
      </c>
      <c r="H7" s="17" t="e">
        <f>IF(AND(#REF!&gt;=0.95,#REF!&lt;1),#REF!)</f>
        <v>#REF!</v>
      </c>
      <c r="I7" s="17" t="e">
        <f>IF(#REF!&gt;=1,#REF!)</f>
        <v>#REF!</v>
      </c>
    </row>
    <row r="8" spans="6:9" x14ac:dyDescent="0.25">
      <c r="F8" t="s">
        <v>17</v>
      </c>
      <c r="G8" s="17" t="e">
        <f>IF(#REF!&lt;0.95,#REF!)</f>
        <v>#REF!</v>
      </c>
      <c r="H8" s="17" t="e">
        <f>IF(AND(#REF!&gt;=0.95,#REF!&lt;1),#REF!)</f>
        <v>#REF!</v>
      </c>
      <c r="I8" s="17" t="e">
        <f>IF(#REF!&gt;=1,#REF!)</f>
        <v>#REF!</v>
      </c>
    </row>
    <row r="9" spans="6:9" x14ac:dyDescent="0.25">
      <c r="F9" t="s">
        <v>18</v>
      </c>
      <c r="G9" s="17" t="e">
        <f>IF(#REF!&lt;0.95,#REF!)</f>
        <v>#REF!</v>
      </c>
      <c r="H9" s="17" t="e">
        <f>IF(AND(#REF!&gt;=0.95,#REF!&lt;1),#REF!)</f>
        <v>#REF!</v>
      </c>
      <c r="I9" s="17" t="e">
        <f>IF(#REF!&gt;=1,#REF!)</f>
        <v>#REF!</v>
      </c>
    </row>
    <row r="10" spans="6:9" x14ac:dyDescent="0.25">
      <c r="F10" t="s">
        <v>19</v>
      </c>
      <c r="G10" s="17" t="e">
        <f>IF(#REF!&lt;0.95,#REF!)</f>
        <v>#REF!</v>
      </c>
      <c r="H10" s="17" t="e">
        <f>IF(AND(#REF!&gt;=0.95,#REF!&lt;1),#REF!)</f>
        <v>#REF!</v>
      </c>
      <c r="I10" s="17" t="e">
        <f>IF(#REF!&gt;=1,#REF!)</f>
        <v>#REF!</v>
      </c>
    </row>
    <row r="11" spans="6:9" x14ac:dyDescent="0.25">
      <c r="F11" t="s">
        <v>20</v>
      </c>
      <c r="G11" s="17" t="e">
        <f>IF(#REF!&lt;0.95,#REF!)</f>
        <v>#REF!</v>
      </c>
      <c r="H11" s="17" t="e">
        <f>IF(AND(#REF!&gt;=0.95,#REF!&lt;1),#REF!)</f>
        <v>#REF!</v>
      </c>
      <c r="I11" s="17" t="e">
        <f>IF(#REF!&gt;=1,#REF!)</f>
        <v>#REF!</v>
      </c>
    </row>
    <row r="12" spans="6:9" x14ac:dyDescent="0.25">
      <c r="F12" t="s">
        <v>21</v>
      </c>
      <c r="G12" s="17" t="e">
        <f>IF(#REF!&lt;0.95,#REF!)</f>
        <v>#REF!</v>
      </c>
      <c r="H12" s="17" t="e">
        <f>IF(AND(#REF!&gt;=0.95,#REF!&lt;1),#REF!)</f>
        <v>#REF!</v>
      </c>
      <c r="I12" s="17" t="e">
        <f>IF(#REF!&gt;=1,#REF!)</f>
        <v>#REF!</v>
      </c>
    </row>
    <row r="13" spans="6:9" x14ac:dyDescent="0.25">
      <c r="F13" t="s">
        <v>22</v>
      </c>
      <c r="G13" s="17" t="e">
        <f>IF(#REF!&lt;0.95,#REF!)</f>
        <v>#REF!</v>
      </c>
      <c r="H13" s="17" t="e">
        <f>IF(AND(#REF!&gt;=0.95,#REF!&lt;1),#REF!)</f>
        <v>#REF!</v>
      </c>
      <c r="I13" s="17" t="e">
        <f>IF(#REF!&gt;=1,#REF!)</f>
        <v>#REF!</v>
      </c>
    </row>
    <row r="14" spans="6:9" x14ac:dyDescent="0.25">
      <c r="F14" t="s">
        <v>23</v>
      </c>
      <c r="G14" s="17" t="e">
        <f>IF(#REF!&lt;0.95,#REF!)</f>
        <v>#REF!</v>
      </c>
      <c r="H14" s="17" t="e">
        <f>IF(AND(#REF!&gt;=0.95,#REF!&lt;1),#REF!)</f>
        <v>#REF!</v>
      </c>
      <c r="I14" s="17" t="e">
        <f>IF(#REF!&gt;=1,#REF!)</f>
        <v>#REF!</v>
      </c>
    </row>
    <row r="15" spans="6:9" x14ac:dyDescent="0.25">
      <c r="F15" t="s">
        <v>24</v>
      </c>
      <c r="G15" s="17" t="e">
        <f>IF(#REF!&lt;0.95,#REF!)</f>
        <v>#REF!</v>
      </c>
      <c r="H15" s="17" t="e">
        <f>IF(AND(#REF!&gt;=0.95,#REF!&lt;1),#REF!)</f>
        <v>#REF!</v>
      </c>
      <c r="I15" s="17" t="e">
        <f>IF(#REF!&gt;=1,#REF!)</f>
        <v>#REF!</v>
      </c>
    </row>
    <row r="16" spans="6:9" x14ac:dyDescent="0.25">
      <c r="F16" t="s">
        <v>25</v>
      </c>
      <c r="G16" s="17" t="e">
        <f>IF(#REF!&lt;0.95,#REF!)</f>
        <v>#REF!</v>
      </c>
      <c r="H16" s="17" t="e">
        <f>IF(AND(#REF!&gt;=0.95,#REF!&lt;1),#REF!)</f>
        <v>#REF!</v>
      </c>
      <c r="I16" s="17" t="e">
        <f>IF(#REF!&gt;=1,#REF!)</f>
        <v>#REF!</v>
      </c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16"/>
  <sheetViews>
    <sheetView zoomScaleNormal="100" workbookViewId="0"/>
  </sheetViews>
  <sheetFormatPr defaultRowHeight="15" x14ac:dyDescent="0.25"/>
  <cols>
    <col min="1" max="1025" width="8.7109375" customWidth="1"/>
  </cols>
  <sheetData>
    <row r="3" spans="6:9" x14ac:dyDescent="0.25">
      <c r="F3" s="47" t="s">
        <v>42</v>
      </c>
      <c r="G3" s="47"/>
      <c r="H3" s="47"/>
      <c r="I3" s="47"/>
    </row>
    <row r="4" spans="6:9" x14ac:dyDescent="0.25">
      <c r="G4" t="s">
        <v>44</v>
      </c>
      <c r="H4" t="s">
        <v>45</v>
      </c>
      <c r="I4" t="s">
        <v>46</v>
      </c>
    </row>
    <row r="5" spans="6:9" x14ac:dyDescent="0.25">
      <c r="F5" t="s">
        <v>14</v>
      </c>
      <c r="G5" s="17">
        <f>IF('Indicador 2'!$C$14&lt;0.95,'Indicador 2'!$C$13)</f>
        <v>1</v>
      </c>
      <c r="H5" s="17" t="b">
        <f>IF(AND('Indicador 2'!$C$14&gt;=0.95,'Indicador 2'!$C$14&lt;1),'Indicador 2'!$C$13)</f>
        <v>0</v>
      </c>
      <c r="I5" s="17" t="b">
        <f>IF('Indicador 2'!$C$14&gt;=1,'Indicador 2'!$C$13)</f>
        <v>0</v>
      </c>
    </row>
    <row r="6" spans="6:9" x14ac:dyDescent="0.25">
      <c r="F6" t="s">
        <v>15</v>
      </c>
      <c r="G6" s="17" t="b">
        <f>IF('Indicador 2'!$D$14&lt;0.95,'Indicador 2'!$D$13)</f>
        <v>0</v>
      </c>
      <c r="H6" s="17" t="b">
        <f>IF(AND('Indicador 2'!$D$14&gt;=0.95,'Indicador 2'!$D$14&lt;1),'Indicador 2'!$D$13)</f>
        <v>0</v>
      </c>
      <c r="I6" s="17">
        <f>IF('Indicador 2'!$D$14&gt;=1,'Indicador 2'!$D$13)</f>
        <v>7</v>
      </c>
    </row>
    <row r="7" spans="6:9" x14ac:dyDescent="0.25">
      <c r="F7" t="s">
        <v>16</v>
      </c>
      <c r="G7" s="17" t="b">
        <f>IF('Indicador 2'!$E$14&lt;0.95,'Indicador 2'!$E$13)</f>
        <v>0</v>
      </c>
      <c r="H7" s="17" t="b">
        <f>IF(AND('Indicador 2'!$E$14&gt;=0.95,'Indicador 2'!$E$14&lt;1),'Indicador 2'!$E$13)</f>
        <v>0</v>
      </c>
      <c r="I7" s="17">
        <f>IF('Indicador 2'!$E$14&gt;=1,'Indicador 2'!$E$13)</f>
        <v>4</v>
      </c>
    </row>
    <row r="8" spans="6:9" x14ac:dyDescent="0.25">
      <c r="F8" t="s">
        <v>17</v>
      </c>
      <c r="G8" s="17" t="b">
        <f>IF('Indicador 2'!$F$14&lt;0.95,'Indicador 2'!$F$13)</f>
        <v>0</v>
      </c>
      <c r="H8" s="17" t="b">
        <f>IF(AND('Indicador 2'!$F$14&gt;=0.95,'Indicador 2'!$F$14&lt;1),'Indicador 2'!$F$13)</f>
        <v>0</v>
      </c>
      <c r="I8" s="17">
        <f>IF('Indicador 2'!$F$14&gt;=1,'Indicador 2'!$F$13)</f>
        <v>0</v>
      </c>
    </row>
    <row r="9" spans="6:9" x14ac:dyDescent="0.25">
      <c r="F9" t="s">
        <v>18</v>
      </c>
      <c r="G9" s="17" t="b">
        <f>IF('Indicador 2'!$G$14&lt;0.95,'Indicador 2'!$G$13)</f>
        <v>0</v>
      </c>
      <c r="H9" s="17" t="b">
        <f>IF(AND('Indicador 2'!$G$14&gt;=0.95,'Indicador 2'!$G$14&lt;1),'Indicador 2'!$G$13)</f>
        <v>0</v>
      </c>
      <c r="I9" s="17">
        <f>IF('Indicador 2'!$G$14&gt;=1,'Indicador 2'!$G$13)</f>
        <v>0</v>
      </c>
    </row>
    <row r="10" spans="6:9" x14ac:dyDescent="0.25">
      <c r="F10" t="s">
        <v>19</v>
      </c>
      <c r="G10" s="17" t="b">
        <f>IF('Indicador 2'!$H$14&lt;0.95,'Indicador 2'!$H$13)</f>
        <v>0</v>
      </c>
      <c r="H10" s="17" t="b">
        <f>IF(AND('Indicador 2'!$H$14&gt;=0.95,'Indicador 2'!$H$14&lt;1),'Indicador 2'!$H$13)</f>
        <v>0</v>
      </c>
      <c r="I10" s="17">
        <f>IF('Indicador 2'!$H$14&gt;=1,'Indicador 2'!$H$13)</f>
        <v>0</v>
      </c>
    </row>
    <row r="11" spans="6:9" x14ac:dyDescent="0.25">
      <c r="F11" t="s">
        <v>20</v>
      </c>
      <c r="G11" s="17" t="b">
        <f>IF('Indicador 2'!$I$14&lt;0.95,'Indicador 2'!$I$13)</f>
        <v>0</v>
      </c>
      <c r="H11" s="17" t="b">
        <f>IF(AND('Indicador 2'!$I$14&gt;=0.95,'Indicador 2'!$I$14&lt;1),'Indicador 2'!$I$13)</f>
        <v>0</v>
      </c>
      <c r="I11" s="17">
        <f>IF('Indicador 2'!$I$14&gt;=1,'Indicador 2'!$I$13)</f>
        <v>0</v>
      </c>
    </row>
    <row r="12" spans="6:9" x14ac:dyDescent="0.25">
      <c r="F12" t="s">
        <v>21</v>
      </c>
      <c r="G12" s="17" t="b">
        <f>IF('Indicador 2'!$J$14&lt;0.95,'Indicador 2'!$J$13)</f>
        <v>0</v>
      </c>
      <c r="H12" s="17" t="b">
        <f>IF(AND('Indicador 2'!$J$14&gt;=0.95,'Indicador 2'!$J$14&lt;1),'Indicador 2'!$J$13)</f>
        <v>0</v>
      </c>
      <c r="I12" s="17">
        <f>IF('Indicador 2'!$J$14&gt;=1,'Indicador 2'!$J$13)</f>
        <v>0</v>
      </c>
    </row>
    <row r="13" spans="6:9" x14ac:dyDescent="0.25">
      <c r="F13" t="s">
        <v>22</v>
      </c>
      <c r="G13" s="17" t="b">
        <f>IF('Indicador 2'!$K$14&lt;0.95,'Indicador 2'!$K$13)</f>
        <v>0</v>
      </c>
      <c r="H13" s="17" t="b">
        <f>IF(AND('Indicador 2'!$K$14&gt;=0.95,'Indicador 2'!$K$14&lt;1),'Indicador 2'!$K$13)</f>
        <v>0</v>
      </c>
      <c r="I13" s="17">
        <f>IF('Indicador 2'!$K$14&gt;=1,'Indicador 2'!$K$13)</f>
        <v>0</v>
      </c>
    </row>
    <row r="14" spans="6:9" x14ac:dyDescent="0.25">
      <c r="F14" t="s">
        <v>23</v>
      </c>
      <c r="G14" s="17" t="b">
        <f>IF('Indicador 2'!$L$14&lt;0.95,'Indicador 2'!$L$13)</f>
        <v>0</v>
      </c>
      <c r="H14" s="17" t="b">
        <f>IF(AND('Indicador 2'!$L$14&gt;=0.95,'Indicador 2'!$L$14&lt;1),'Indicador 2'!$L$13)</f>
        <v>0</v>
      </c>
      <c r="I14" s="17">
        <f>IF('Indicador 2'!$L$14&gt;=1,'Indicador 2'!$L$13)</f>
        <v>0</v>
      </c>
    </row>
    <row r="15" spans="6:9" x14ac:dyDescent="0.25">
      <c r="F15" t="s">
        <v>24</v>
      </c>
      <c r="G15" s="17" t="b">
        <f>IF('Indicador 2'!$M$14&lt;0.95,'Indicador 2'!$M$13)</f>
        <v>0</v>
      </c>
      <c r="H15" s="17" t="b">
        <f>IF(AND('Indicador 2'!$M$14&gt;=0.95,'Indicador 2'!$M$14&lt;1),'Indicador 2'!$M$13)</f>
        <v>0</v>
      </c>
      <c r="I15" s="17">
        <f>IF('Indicador 2'!$M$14&gt;=1,'Indicador 2'!$M$13)</f>
        <v>0</v>
      </c>
    </row>
    <row r="16" spans="6:9" x14ac:dyDescent="0.25">
      <c r="F16" t="s">
        <v>25</v>
      </c>
      <c r="G16" s="17" t="b">
        <f>IF('Indicador 2'!$N$14&lt;0.95,'Indicador 2'!$N$13)</f>
        <v>0</v>
      </c>
      <c r="H16" s="17" t="b">
        <f>IF(AND('Indicador 2'!$N$14&gt;=0.95,'Indicador 2'!$N$14&lt;1),'Indicador 2'!$N$13)</f>
        <v>0</v>
      </c>
      <c r="I16" s="17">
        <f>IF('Indicador 2'!$N$14&gt;=1,'Indicador 2'!$N$13)</f>
        <v>0</v>
      </c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16"/>
  <sheetViews>
    <sheetView zoomScaleNormal="100" workbookViewId="0"/>
  </sheetViews>
  <sheetFormatPr defaultRowHeight="15" x14ac:dyDescent="0.25"/>
  <cols>
    <col min="1" max="1025" width="8.7109375" customWidth="1"/>
  </cols>
  <sheetData>
    <row r="3" spans="6:9" x14ac:dyDescent="0.25">
      <c r="F3" s="47" t="s">
        <v>52</v>
      </c>
      <c r="G3" s="47"/>
      <c r="H3" s="47"/>
      <c r="I3" s="47"/>
    </row>
    <row r="4" spans="6:9" x14ac:dyDescent="0.25">
      <c r="G4" t="s">
        <v>44</v>
      </c>
      <c r="H4" t="s">
        <v>45</v>
      </c>
      <c r="I4" t="s">
        <v>46</v>
      </c>
    </row>
    <row r="5" spans="6:9" x14ac:dyDescent="0.25">
      <c r="F5" t="s">
        <v>14</v>
      </c>
      <c r="G5" s="17" t="e">
        <f>IF(#REF!&lt;0.95,#REF!)</f>
        <v>#REF!</v>
      </c>
      <c r="H5" s="17" t="e">
        <f>IF(AND(#REF!&gt;=0.95,#REF!&lt;1),#REF!)</f>
        <v>#REF!</v>
      </c>
      <c r="I5" s="17" t="e">
        <f>IF(#REF!&gt;=1,#REF!)</f>
        <v>#REF!</v>
      </c>
    </row>
    <row r="6" spans="6:9" x14ac:dyDescent="0.25">
      <c r="F6" t="s">
        <v>15</v>
      </c>
      <c r="G6" s="17" t="e">
        <f>IF(#REF!&lt;0.95,#REF!)</f>
        <v>#REF!</v>
      </c>
      <c r="H6" s="17" t="e">
        <f>IF(AND(#REF!&gt;=0.95,#REF!&lt;1),#REF!)</f>
        <v>#REF!</v>
      </c>
      <c r="I6" s="17" t="e">
        <f>IF(#REF!&gt;=1,#REF!)</f>
        <v>#REF!</v>
      </c>
    </row>
    <row r="7" spans="6:9" x14ac:dyDescent="0.25">
      <c r="F7" t="s">
        <v>16</v>
      </c>
      <c r="G7" s="17" t="e">
        <f>IF(#REF!&lt;0.95,#REF!)</f>
        <v>#REF!</v>
      </c>
      <c r="H7" s="17" t="e">
        <f>IF(AND(#REF!&gt;=0.95,#REF!&lt;1),#REF!)</f>
        <v>#REF!</v>
      </c>
      <c r="I7" s="17" t="e">
        <f>IF(#REF!&gt;=1,#REF!)</f>
        <v>#REF!</v>
      </c>
    </row>
    <row r="8" spans="6:9" x14ac:dyDescent="0.25">
      <c r="F8" t="s">
        <v>17</v>
      </c>
      <c r="G8" s="17" t="e">
        <f>IF(#REF!&lt;0.95,#REF!)</f>
        <v>#REF!</v>
      </c>
      <c r="H8" s="17" t="e">
        <f>IF(AND(#REF!&gt;=0.95,#REF!&lt;1),#REF!)</f>
        <v>#REF!</v>
      </c>
      <c r="I8" s="17" t="e">
        <f>IF(#REF!&gt;=1,#REF!)</f>
        <v>#REF!</v>
      </c>
    </row>
    <row r="9" spans="6:9" x14ac:dyDescent="0.25">
      <c r="F9" t="s">
        <v>18</v>
      </c>
      <c r="G9" s="17" t="e">
        <f>IF(#REF!&lt;0.95,#REF!)</f>
        <v>#REF!</v>
      </c>
      <c r="H9" s="17" t="e">
        <f>IF(AND(#REF!&gt;=0.95,#REF!&lt;1),#REF!)</f>
        <v>#REF!</v>
      </c>
      <c r="I9" s="17" t="e">
        <f>IF(#REF!&gt;=1,#REF!)</f>
        <v>#REF!</v>
      </c>
    </row>
    <row r="10" spans="6:9" x14ac:dyDescent="0.25">
      <c r="F10" t="s">
        <v>19</v>
      </c>
      <c r="G10" s="17" t="e">
        <f>IF(#REF!&lt;0.95,#REF!)</f>
        <v>#REF!</v>
      </c>
      <c r="H10" s="17" t="e">
        <f>IF(AND(#REF!&gt;=0.95,#REF!&lt;1),#REF!)</f>
        <v>#REF!</v>
      </c>
      <c r="I10" s="17" t="e">
        <f>IF(#REF!&gt;=1,#REF!)</f>
        <v>#REF!</v>
      </c>
    </row>
    <row r="11" spans="6:9" x14ac:dyDescent="0.25">
      <c r="F11" t="s">
        <v>20</v>
      </c>
      <c r="G11" s="17" t="e">
        <f>IF(#REF!&lt;0.95,#REF!)</f>
        <v>#REF!</v>
      </c>
      <c r="H11" s="17" t="e">
        <f>IF(AND(#REF!&gt;=0.95,#REF!&lt;1),#REF!)</f>
        <v>#REF!</v>
      </c>
      <c r="I11" s="17" t="e">
        <f>IF(#REF!&gt;=1,#REF!)</f>
        <v>#REF!</v>
      </c>
    </row>
    <row r="12" spans="6:9" x14ac:dyDescent="0.25">
      <c r="F12" t="s">
        <v>21</v>
      </c>
      <c r="G12" s="17" t="e">
        <f>IF(#REF!&lt;0.95,#REF!)</f>
        <v>#REF!</v>
      </c>
      <c r="H12" s="17" t="e">
        <f>IF(AND(#REF!&gt;=0.95,#REF!&lt;1),#REF!)</f>
        <v>#REF!</v>
      </c>
      <c r="I12" s="17" t="e">
        <f>IF(#REF!&gt;=1,#REF!)</f>
        <v>#REF!</v>
      </c>
    </row>
    <row r="13" spans="6:9" x14ac:dyDescent="0.25">
      <c r="F13" t="s">
        <v>22</v>
      </c>
      <c r="G13" s="17" t="e">
        <f>IF(#REF!&lt;0.95,#REF!)</f>
        <v>#REF!</v>
      </c>
      <c r="H13" s="17" t="e">
        <f>IF(AND(#REF!&gt;=0.95,#REF!&lt;1),#REF!)</f>
        <v>#REF!</v>
      </c>
      <c r="I13" s="17" t="e">
        <f>IF(#REF!&gt;=1,#REF!)</f>
        <v>#REF!</v>
      </c>
    </row>
    <row r="14" spans="6:9" x14ac:dyDescent="0.25">
      <c r="F14" t="s">
        <v>23</v>
      </c>
      <c r="G14" s="17" t="e">
        <f>IF(#REF!&lt;0.95,#REF!)</f>
        <v>#REF!</v>
      </c>
      <c r="H14" s="17" t="e">
        <f>IF(AND(#REF!&gt;=0.95,#REF!&lt;1),#REF!)</f>
        <v>#REF!</v>
      </c>
      <c r="I14" s="17" t="e">
        <f>IF(#REF!&gt;=1,#REF!)</f>
        <v>#REF!</v>
      </c>
    </row>
    <row r="15" spans="6:9" x14ac:dyDescent="0.25">
      <c r="F15" t="s">
        <v>24</v>
      </c>
      <c r="G15" s="17" t="e">
        <f>IF(#REF!&lt;0.95,#REF!)</f>
        <v>#REF!</v>
      </c>
      <c r="H15" s="17" t="e">
        <f>IF(AND(#REF!&gt;=0.95,#REF!&lt;1),#REF!)</f>
        <v>#REF!</v>
      </c>
      <c r="I15" s="17" t="e">
        <f>IF(#REF!&gt;=1,#REF!)</f>
        <v>#REF!</v>
      </c>
    </row>
    <row r="16" spans="6:9" x14ac:dyDescent="0.25">
      <c r="F16" t="s">
        <v>25</v>
      </c>
      <c r="G16" s="17" t="e">
        <f>IF(#REF!&lt;0.95,#REF!)</f>
        <v>#REF!</v>
      </c>
      <c r="H16" s="17" t="e">
        <f>IF(AND(#REF!&gt;=0.95,#REF!&lt;1),#REF!)</f>
        <v>#REF!</v>
      </c>
      <c r="I16" s="17" t="e">
        <f>IF(#REF!&gt;=1,#REF!)</f>
        <v>#REF!</v>
      </c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16"/>
  <sheetViews>
    <sheetView zoomScaleNormal="100" workbookViewId="0"/>
  </sheetViews>
  <sheetFormatPr defaultRowHeight="15" x14ac:dyDescent="0.25"/>
  <cols>
    <col min="1" max="1025" width="8.7109375" customWidth="1"/>
  </cols>
  <sheetData>
    <row r="3" spans="6:9" x14ac:dyDescent="0.25">
      <c r="F3" s="47" t="s">
        <v>53</v>
      </c>
      <c r="G3" s="47"/>
      <c r="H3" s="47"/>
      <c r="I3" s="47"/>
    </row>
    <row r="4" spans="6:9" x14ac:dyDescent="0.25">
      <c r="G4" t="s">
        <v>44</v>
      </c>
      <c r="H4" t="s">
        <v>45</v>
      </c>
      <c r="I4" t="s">
        <v>46</v>
      </c>
    </row>
    <row r="5" spans="6:9" x14ac:dyDescent="0.25">
      <c r="F5" t="s">
        <v>14</v>
      </c>
      <c r="G5" s="17" t="e">
        <f>IF(#REF!&lt;0.95,#REF!)</f>
        <v>#REF!</v>
      </c>
      <c r="H5" s="17" t="e">
        <f>IF(AND(#REF!&gt;=0.95,#REF!&lt;1),#REF!)</f>
        <v>#REF!</v>
      </c>
      <c r="I5" s="17" t="e">
        <f>IF(#REF!&gt;=1,#REF!)</f>
        <v>#REF!</v>
      </c>
    </row>
    <row r="6" spans="6:9" x14ac:dyDescent="0.25">
      <c r="F6" t="s">
        <v>15</v>
      </c>
      <c r="G6" s="17" t="e">
        <f>IF(#REF!&lt;0.95,#REF!)</f>
        <v>#REF!</v>
      </c>
      <c r="H6" s="17" t="e">
        <f>IF(AND(#REF!&gt;=0.95,#REF!&lt;1),#REF!)</f>
        <v>#REF!</v>
      </c>
      <c r="I6" s="17" t="e">
        <f>IF(#REF!&gt;=1,#REF!)</f>
        <v>#REF!</v>
      </c>
    </row>
    <row r="7" spans="6:9" x14ac:dyDescent="0.25">
      <c r="F7" t="s">
        <v>16</v>
      </c>
      <c r="G7" s="17" t="e">
        <f>IF(#REF!&lt;0.95,#REF!)</f>
        <v>#REF!</v>
      </c>
      <c r="H7" s="17" t="e">
        <f>IF(AND(#REF!&gt;=0.95,#REF!&lt;1),#REF!)</f>
        <v>#REF!</v>
      </c>
      <c r="I7" s="17" t="e">
        <f>IF(#REF!&gt;=1,#REF!)</f>
        <v>#REF!</v>
      </c>
    </row>
    <row r="8" spans="6:9" x14ac:dyDescent="0.25">
      <c r="F8" t="s">
        <v>17</v>
      </c>
      <c r="G8" s="17" t="e">
        <f>IF(#REF!&lt;0.95,#REF!)</f>
        <v>#REF!</v>
      </c>
      <c r="H8" s="17" t="e">
        <f>IF(AND(#REF!&gt;=0.95,#REF!&lt;1),#REF!)</f>
        <v>#REF!</v>
      </c>
      <c r="I8" s="17" t="e">
        <f>IF(#REF!&gt;=1,#REF!)</f>
        <v>#REF!</v>
      </c>
    </row>
    <row r="9" spans="6:9" x14ac:dyDescent="0.25">
      <c r="F9" t="s">
        <v>18</v>
      </c>
      <c r="G9" s="17" t="e">
        <f>IF(#REF!&lt;0.95,#REF!)</f>
        <v>#REF!</v>
      </c>
      <c r="H9" s="17" t="e">
        <f>IF(AND(#REF!&gt;=0.95,#REF!&lt;1),#REF!)</f>
        <v>#REF!</v>
      </c>
      <c r="I9" s="17" t="e">
        <f>IF(#REF!&gt;=1,#REF!)</f>
        <v>#REF!</v>
      </c>
    </row>
    <row r="10" spans="6:9" x14ac:dyDescent="0.25">
      <c r="F10" t="s">
        <v>19</v>
      </c>
      <c r="G10" s="17" t="e">
        <f>IF(#REF!&lt;0.95,#REF!)</f>
        <v>#REF!</v>
      </c>
      <c r="H10" s="17" t="e">
        <f>IF(AND(#REF!&gt;=0.95,#REF!&lt;1),#REF!)</f>
        <v>#REF!</v>
      </c>
      <c r="I10" s="17" t="e">
        <f>IF(#REF!&gt;=1,#REF!)</f>
        <v>#REF!</v>
      </c>
    </row>
    <row r="11" spans="6:9" x14ac:dyDescent="0.25">
      <c r="F11" t="s">
        <v>20</v>
      </c>
      <c r="G11" s="17" t="e">
        <f>IF(#REF!&lt;0.95,#REF!)</f>
        <v>#REF!</v>
      </c>
      <c r="H11" s="17" t="e">
        <f>IF(AND(#REF!&gt;=0.95,#REF!&lt;1),#REF!)</f>
        <v>#REF!</v>
      </c>
      <c r="I11" s="17" t="e">
        <f>IF(#REF!&gt;=1,#REF!)</f>
        <v>#REF!</v>
      </c>
    </row>
    <row r="12" spans="6:9" x14ac:dyDescent="0.25">
      <c r="F12" t="s">
        <v>21</v>
      </c>
      <c r="G12" s="17" t="e">
        <f>IF(#REF!&lt;0.95,#REF!)</f>
        <v>#REF!</v>
      </c>
      <c r="H12" s="17" t="e">
        <f>IF(AND(#REF!&gt;=0.95,#REF!&lt;1),#REF!)</f>
        <v>#REF!</v>
      </c>
      <c r="I12" s="17" t="e">
        <f>IF(#REF!&gt;=1,#REF!)</f>
        <v>#REF!</v>
      </c>
    </row>
    <row r="13" spans="6:9" x14ac:dyDescent="0.25">
      <c r="F13" t="s">
        <v>22</v>
      </c>
      <c r="G13" s="17" t="e">
        <f>IF(#REF!&lt;0.95,#REF!)</f>
        <v>#REF!</v>
      </c>
      <c r="H13" s="17" t="e">
        <f>IF(AND(#REF!&gt;=0.95,#REF!&lt;1),#REF!)</f>
        <v>#REF!</v>
      </c>
      <c r="I13" s="17" t="e">
        <f>IF(#REF!&gt;=1,#REF!)</f>
        <v>#REF!</v>
      </c>
    </row>
    <row r="14" spans="6:9" x14ac:dyDescent="0.25">
      <c r="F14" t="s">
        <v>23</v>
      </c>
      <c r="G14" s="17" t="e">
        <f>IF(#REF!&lt;0.95,#REF!)</f>
        <v>#REF!</v>
      </c>
      <c r="H14" s="17" t="e">
        <f>IF(AND(#REF!&gt;=0.95,#REF!&lt;1),#REF!)</f>
        <v>#REF!</v>
      </c>
      <c r="I14" s="17" t="e">
        <f>IF(#REF!&gt;=1,#REF!)</f>
        <v>#REF!</v>
      </c>
    </row>
    <row r="15" spans="6:9" x14ac:dyDescent="0.25">
      <c r="F15" t="s">
        <v>24</v>
      </c>
      <c r="G15" s="17" t="e">
        <f>IF(#REF!&lt;0.95,#REF!)</f>
        <v>#REF!</v>
      </c>
      <c r="H15" s="17" t="e">
        <f>IF(AND(#REF!&gt;=0.95,#REF!&lt;1),#REF!)</f>
        <v>#REF!</v>
      </c>
      <c r="I15" s="17" t="e">
        <f>IF(#REF!&gt;=1,#REF!)</f>
        <v>#REF!</v>
      </c>
    </row>
    <row r="16" spans="6:9" x14ac:dyDescent="0.25">
      <c r="F16" t="s">
        <v>25</v>
      </c>
      <c r="G16" s="17" t="e">
        <f>IF(#REF!&lt;0.95,#REF!)</f>
        <v>#REF!</v>
      </c>
      <c r="H16" s="17" t="e">
        <f>IF(AND(#REF!&gt;=0.95,#REF!&lt;1),#REF!)</f>
        <v>#REF!</v>
      </c>
      <c r="I16" s="17" t="e">
        <f>IF(#REF!&gt;=1,#REF!)</f>
        <v>#REF!</v>
      </c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3743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Indicador 1</vt:lpstr>
      <vt:lpstr>Indicador 2</vt:lpstr>
      <vt:lpstr>Indicador 3</vt:lpstr>
      <vt:lpstr>Indicador 8</vt:lpstr>
      <vt:lpstr>Plan1</vt:lpstr>
      <vt:lpstr>Plan2</vt:lpstr>
      <vt:lpstr>Plan3</vt:lpstr>
      <vt:lpstr>Plan4</vt:lpstr>
      <vt:lpstr>Plan5</vt:lpstr>
      <vt:lpstr>Plan6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Flávio Diniz</dc:creator>
  <cp:lastModifiedBy>Adria Cristina Araujo Brito</cp:lastModifiedBy>
  <cp:revision>27</cp:revision>
  <cp:lastPrinted>2023-05-16T19:02:32Z</cp:lastPrinted>
  <dcterms:created xsi:type="dcterms:W3CDTF">2016-07-21T02:48:46Z</dcterms:created>
  <dcterms:modified xsi:type="dcterms:W3CDTF">2024-04-22T19:52:25Z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