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çamentos\ORÇAMENTO 2020\06 - Cronogramas de Desembolso\"/>
    </mc:Choice>
  </mc:AlternateContent>
  <bookViews>
    <workbookView xWindow="0" yWindow="0" windowWidth="16380" windowHeight="8190" tabRatio="500"/>
  </bookViews>
  <sheets>
    <sheet name="Cronog.Desembolso2020" sheetId="1" r:id="rId1"/>
    <sheet name="Passagens" sheetId="2" state="hidden" r:id="rId2"/>
    <sheet name="Diárias" sheetId="3" state="hidden" r:id="rId3"/>
    <sheet name="Material de Consumo" sheetId="4" state="hidden" r:id="rId4"/>
    <sheet name="Pessoal Não Vinculado" sheetId="5" state="hidden" r:id="rId5"/>
    <sheet name="Pessoal Vinculado" sheetId="6" state="hidden" r:id="rId6"/>
    <sheet name="Obras e Instalações" sheetId="7" state="hidden" r:id="rId7"/>
    <sheet name="Equip. e Material Permanente" sheetId="8" state="hidden" r:id="rId8"/>
  </sheets>
  <definedNames>
    <definedName name="_xlnm.Print_Area" localSheetId="0">Cronog.Desembolso2020!$B$1:$K$56</definedName>
    <definedName name="_xlnm.Print_Area" localSheetId="2">Diárias!$B$2:$H$15</definedName>
    <definedName name="_xlnm.Print_Area" localSheetId="7">'Equip. e Material Permanente'!$B$2:$H$23</definedName>
    <definedName name="_xlnm.Print_Area" localSheetId="3">'Material de Consumo'!$B$2:$H$17</definedName>
    <definedName name="_xlnm.Print_Area" localSheetId="6">'Obras e Instalações'!$B$2:$F$16</definedName>
    <definedName name="_xlnm.Print_Area" localSheetId="1">Passagens!$A$1:$H$15</definedName>
    <definedName name="_xlnm.Print_Area" localSheetId="4">'Pessoal Não Vinculado'!$B$2:$I$20</definedName>
    <definedName name="_xlnm.Print_Titles" localSheetId="2">Diárias!$2:$12</definedName>
    <definedName name="_xlnm.Print_Titles" localSheetId="7">'Equip. e Material Permanente'!$1:$12</definedName>
    <definedName name="_xlnm.Print_Titles" localSheetId="3">'Material de Consumo'!$1:$9</definedName>
    <definedName name="_xlnm.Print_Titles" localSheetId="6">'Obras e Instalações'!$1:$12</definedName>
    <definedName name="_xlnm.Print_Titles" localSheetId="1">Passagens!$1:$12</definedName>
    <definedName name="_xlnm.Print_Titles" localSheetId="4">'Pessoal Não Vinculado'!$1:$7</definedName>
    <definedName name="_xlnm.Print_Titles" localSheetId="5">'Pessoal Vinculado'!$1:$12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2" i="1" l="1"/>
  <c r="H22" i="8"/>
  <c r="H20" i="8"/>
  <c r="H19" i="8"/>
  <c r="H17" i="8"/>
  <c r="H23" i="8" s="1"/>
  <c r="H16" i="8"/>
  <c r="H15" i="8"/>
  <c r="H14" i="8"/>
  <c r="B9" i="8"/>
  <c r="B8" i="8"/>
  <c r="F16" i="7"/>
  <c r="B9" i="7"/>
  <c r="B8" i="7"/>
  <c r="F5" i="7"/>
  <c r="F4" i="7"/>
  <c r="F3" i="7"/>
  <c r="I15" i="6"/>
  <c r="B9" i="6"/>
  <c r="B8" i="6"/>
  <c r="I5" i="6"/>
  <c r="I4" i="6"/>
  <c r="I3" i="6"/>
  <c r="E19" i="5"/>
  <c r="H17" i="5"/>
  <c r="I13" i="5"/>
  <c r="I12" i="5"/>
  <c r="I11" i="5"/>
  <c r="I10" i="5"/>
  <c r="B7" i="5"/>
  <c r="B6" i="5"/>
  <c r="I5" i="5"/>
  <c r="I4" i="5"/>
  <c r="I3" i="5"/>
  <c r="H16" i="4"/>
  <c r="H15" i="4"/>
  <c r="H13" i="4"/>
  <c r="H17" i="4" s="1"/>
  <c r="H12" i="4"/>
  <c r="H11" i="4"/>
  <c r="B7" i="4"/>
  <c r="B6" i="4"/>
  <c r="H5" i="4"/>
  <c r="H4" i="4"/>
  <c r="H3" i="4"/>
  <c r="H15" i="3"/>
  <c r="H14" i="3"/>
  <c r="H13" i="3"/>
  <c r="B9" i="3"/>
  <c r="B8" i="3"/>
  <c r="H5" i="3"/>
  <c r="H4" i="3"/>
  <c r="H3" i="3"/>
  <c r="H15" i="2"/>
  <c r="H14" i="2"/>
  <c r="H13" i="2"/>
  <c r="B9" i="2"/>
  <c r="B8" i="2"/>
  <c r="H5" i="2"/>
  <c r="H4" i="2"/>
  <c r="H3" i="2"/>
  <c r="C23" i="1"/>
  <c r="H46" i="1" s="1"/>
  <c r="K55" i="1"/>
  <c r="I52" i="1"/>
  <c r="J52" i="1" s="1"/>
  <c r="K52" i="1" s="1"/>
  <c r="F52" i="1"/>
  <c r="K51" i="1"/>
  <c r="F51" i="1"/>
  <c r="I50" i="1"/>
  <c r="G50" i="1"/>
  <c r="E50" i="1"/>
  <c r="D50" i="1"/>
  <c r="K49" i="1"/>
  <c r="F49" i="1"/>
  <c r="I48" i="1"/>
  <c r="I47" i="1" s="1"/>
  <c r="G48" i="1"/>
  <c r="E48" i="1"/>
  <c r="E47" i="1" s="1"/>
  <c r="D48" i="1"/>
  <c r="D47" i="1" s="1"/>
  <c r="G47" i="1"/>
  <c r="H45" i="1"/>
  <c r="D45" i="1"/>
  <c r="H44" i="1"/>
  <c r="G44" i="1"/>
  <c r="C44" i="1"/>
  <c r="E43" i="1"/>
  <c r="H42" i="1"/>
  <c r="C42" i="1"/>
  <c r="G39" i="1"/>
  <c r="E39" i="1"/>
  <c r="K38" i="1"/>
  <c r="J38" i="1"/>
  <c r="F38" i="1"/>
  <c r="I37" i="1"/>
  <c r="I39" i="1" s="1"/>
  <c r="H37" i="1"/>
  <c r="H39" i="1" s="1"/>
  <c r="G37" i="1"/>
  <c r="J37" i="1" s="1"/>
  <c r="E37" i="1"/>
  <c r="D37" i="1"/>
  <c r="D39" i="1" s="1"/>
  <c r="C37" i="1"/>
  <c r="C39" i="1" s="1"/>
  <c r="F39" i="1" s="1"/>
  <c r="K32" i="1"/>
  <c r="K29" i="1"/>
  <c r="J29" i="1"/>
  <c r="F29" i="1"/>
  <c r="K28" i="1"/>
  <c r="J28" i="1"/>
  <c r="I27" i="1"/>
  <c r="G27" i="1"/>
  <c r="G25" i="1" s="1"/>
  <c r="G24" i="1" s="1"/>
  <c r="E27" i="1"/>
  <c r="D27" i="1"/>
  <c r="C27" i="1"/>
  <c r="H50" i="1" s="1"/>
  <c r="H48" i="1" s="1"/>
  <c r="K26" i="1"/>
  <c r="J26" i="1"/>
  <c r="I25" i="1"/>
  <c r="I24" i="1" s="1"/>
  <c r="E25" i="1"/>
  <c r="D25" i="1"/>
  <c r="D24" i="1" s="1"/>
  <c r="F24" i="1" s="1"/>
  <c r="C25" i="1"/>
  <c r="E24" i="1"/>
  <c r="C24" i="1"/>
  <c r="I22" i="1"/>
  <c r="D22" i="1"/>
  <c r="C22" i="1"/>
  <c r="G45" i="1" s="1"/>
  <c r="G21" i="1"/>
  <c r="E21" i="1"/>
  <c r="C21" i="1"/>
  <c r="E44" i="1" s="1"/>
  <c r="H20" i="1"/>
  <c r="D20" i="1"/>
  <c r="C20" i="1"/>
  <c r="I43" i="1" s="1"/>
  <c r="G19" i="1"/>
  <c r="E19" i="1"/>
  <c r="G42" i="1" s="1"/>
  <c r="D19" i="1"/>
  <c r="C19" i="1"/>
  <c r="F19" i="1" s="1"/>
  <c r="I16" i="1"/>
  <c r="H16" i="1"/>
  <c r="E16" i="1"/>
  <c r="D16" i="1"/>
  <c r="K15" i="1"/>
  <c r="J15" i="1"/>
  <c r="F15" i="1"/>
  <c r="I14" i="1"/>
  <c r="H14" i="1"/>
  <c r="G14" i="1"/>
  <c r="G16" i="1" s="1"/>
  <c r="J16" i="1" s="1"/>
  <c r="E14" i="1"/>
  <c r="D14" i="1"/>
  <c r="C14" i="1"/>
  <c r="C16" i="1" s="1"/>
  <c r="F16" i="1" s="1"/>
  <c r="J48" i="1" l="1"/>
  <c r="H47" i="1"/>
  <c r="J47" i="1"/>
  <c r="F25" i="1"/>
  <c r="H27" i="1"/>
  <c r="J27" i="1" s="1"/>
  <c r="K27" i="1" s="1"/>
  <c r="C50" i="1"/>
  <c r="E22" i="1"/>
  <c r="E45" i="1"/>
  <c r="I45" i="1"/>
  <c r="J45" i="1" s="1"/>
  <c r="G22" i="1"/>
  <c r="F22" i="1"/>
  <c r="H22" i="1"/>
  <c r="C45" i="1"/>
  <c r="F45" i="1" s="1"/>
  <c r="H21" i="1"/>
  <c r="D44" i="1"/>
  <c r="F44" i="1" s="1"/>
  <c r="I44" i="1"/>
  <c r="J44" i="1"/>
  <c r="D21" i="1"/>
  <c r="I21" i="1"/>
  <c r="J21" i="1" s="1"/>
  <c r="E20" i="1"/>
  <c r="I20" i="1"/>
  <c r="G43" i="1"/>
  <c r="C67" i="1"/>
  <c r="F20" i="1"/>
  <c r="C43" i="1"/>
  <c r="F43" i="1" s="1"/>
  <c r="H43" i="1"/>
  <c r="G20" i="1"/>
  <c r="J20" i="1" s="1"/>
  <c r="K20" i="1" s="1"/>
  <c r="D43" i="1"/>
  <c r="H19" i="1"/>
  <c r="J19" i="1" s="1"/>
  <c r="K19" i="1" s="1"/>
  <c r="D42" i="1"/>
  <c r="I42" i="1"/>
  <c r="J42" i="1" s="1"/>
  <c r="I19" i="1"/>
  <c r="E42" i="1"/>
  <c r="F42" i="1" s="1"/>
  <c r="H41" i="1"/>
  <c r="H53" i="1" s="1"/>
  <c r="J39" i="1"/>
  <c r="F37" i="1"/>
  <c r="K37" i="1" s="1"/>
  <c r="F14" i="1"/>
  <c r="J14" i="1"/>
  <c r="K39" i="1"/>
  <c r="C17" i="1" s="1"/>
  <c r="K21" i="1"/>
  <c r="F40" i="1"/>
  <c r="H40" i="1"/>
  <c r="J17" i="1"/>
  <c r="G17" i="1"/>
  <c r="D40" i="1"/>
  <c r="I40" i="1"/>
  <c r="K16" i="1"/>
  <c r="K17" i="1" s="1"/>
  <c r="F21" i="1"/>
  <c r="K44" i="1" s="1"/>
  <c r="D23" i="1"/>
  <c r="D18" i="1" s="1"/>
  <c r="D30" i="1" s="1"/>
  <c r="H23" i="1"/>
  <c r="E23" i="1"/>
  <c r="E18" i="1" s="1"/>
  <c r="E30" i="1" s="1"/>
  <c r="I23" i="1"/>
  <c r="I18" i="1" s="1"/>
  <c r="I30" i="1" s="1"/>
  <c r="C46" i="1"/>
  <c r="G46" i="1"/>
  <c r="G23" i="1"/>
  <c r="E46" i="1"/>
  <c r="I46" i="1"/>
  <c r="C18" i="1"/>
  <c r="G18" i="1"/>
  <c r="H25" i="1"/>
  <c r="D46" i="1"/>
  <c r="D41" i="1" s="1"/>
  <c r="D53" i="1" s="1"/>
  <c r="F50" i="1" l="1"/>
  <c r="K50" i="1" s="1"/>
  <c r="C48" i="1"/>
  <c r="I41" i="1"/>
  <c r="I53" i="1" s="1"/>
  <c r="J22" i="1"/>
  <c r="K22" i="1" s="1"/>
  <c r="J23" i="1"/>
  <c r="J43" i="1"/>
  <c r="K43" i="1" s="1"/>
  <c r="K42" i="1"/>
  <c r="H18" i="1"/>
  <c r="E41" i="1"/>
  <c r="E53" i="1" s="1"/>
  <c r="K14" i="1"/>
  <c r="C30" i="1"/>
  <c r="F18" i="1"/>
  <c r="F30" i="1" s="1"/>
  <c r="J46" i="1"/>
  <c r="G41" i="1"/>
  <c r="G30" i="1"/>
  <c r="J18" i="1"/>
  <c r="H17" i="1"/>
  <c r="I17" i="1"/>
  <c r="K40" i="1"/>
  <c r="C40" i="1"/>
  <c r="E17" i="1"/>
  <c r="G40" i="1"/>
  <c r="E40" i="1"/>
  <c r="H24" i="1"/>
  <c r="J24" i="1" s="1"/>
  <c r="K24" i="1" s="1"/>
  <c r="J25" i="1"/>
  <c r="F46" i="1"/>
  <c r="C41" i="1"/>
  <c r="F23" i="1"/>
  <c r="F17" i="1"/>
  <c r="J40" i="1"/>
  <c r="D17" i="1"/>
  <c r="F48" i="1" l="1"/>
  <c r="C47" i="1"/>
  <c r="F47" i="1" s="1"/>
  <c r="K23" i="1"/>
  <c r="K45" i="1"/>
  <c r="G53" i="1"/>
  <c r="J41" i="1"/>
  <c r="K47" i="1"/>
  <c r="C32" i="1"/>
  <c r="D32" i="1" s="1"/>
  <c r="E32" i="1" s="1"/>
  <c r="G32" i="1" s="1"/>
  <c r="K25" i="1"/>
  <c r="K48" i="1"/>
  <c r="K46" i="1"/>
  <c r="F41" i="1"/>
  <c r="F53" i="1" s="1"/>
  <c r="H30" i="1"/>
  <c r="K18" i="1"/>
  <c r="J30" i="1"/>
  <c r="C53" i="1" l="1"/>
  <c r="K41" i="1"/>
  <c r="J53" i="1"/>
  <c r="K30" i="1"/>
  <c r="H32" i="1"/>
  <c r="I32" i="1" s="1"/>
  <c r="C55" i="1" s="1"/>
  <c r="D55" i="1" s="1"/>
  <c r="E55" i="1" s="1"/>
  <c r="G55" i="1" s="1"/>
  <c r="H55" i="1" s="1"/>
  <c r="I55" i="1" s="1"/>
  <c r="K53" i="1" l="1"/>
  <c r="K54" i="1" l="1"/>
  <c r="H54" i="1"/>
  <c r="E31" i="1"/>
  <c r="D54" i="1"/>
  <c r="D31" i="1"/>
  <c r="I31" i="1"/>
  <c r="I54" i="1"/>
  <c r="E54" i="1"/>
  <c r="G31" i="1"/>
  <c r="C31" i="1"/>
  <c r="F31" i="1"/>
  <c r="H31" i="1"/>
  <c r="F54" i="1"/>
  <c r="J31" i="1"/>
  <c r="C54" i="1"/>
  <c r="G54" i="1"/>
  <c r="J54" i="1"/>
  <c r="K31" i="1"/>
</calcChain>
</file>

<file path=xl/comments1.xml><?xml version="1.0" encoding="utf-8"?>
<comments xmlns="http://schemas.openxmlformats.org/spreadsheetml/2006/main">
  <authors>
    <author/>
  </authors>
  <commentList>
    <comment ref="H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H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H5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B8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B9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H1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1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15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H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H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H5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B8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B9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H1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1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15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H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H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H5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B6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B7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H11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12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13" authorId="0" shapeId="0">
      <text>
        <r>
          <rPr>
            <b/>
            <sz val="8"/>
            <color rgb="FF000000"/>
            <rFont val="Tahoma"/>
            <family val="2"/>
            <charset val="1"/>
          </rPr>
          <t xml:space="preserve">Não preencher.
Cálculo automático
</t>
        </r>
      </text>
    </comment>
    <comment ref="H15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16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17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I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I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I5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B6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B7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I10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I11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I12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I13" authorId="0" shapeId="0">
      <text>
        <r>
          <rPr>
            <b/>
            <sz val="8"/>
            <color rgb="FF000000"/>
            <rFont val="Tahoma"/>
            <family val="2"/>
            <charset val="1"/>
          </rPr>
          <t xml:space="preserve">Não preencher.
Cálculo automático
</t>
        </r>
      </text>
    </comment>
    <comment ref="H17" authorId="0" shapeId="0">
      <text>
        <r>
          <rPr>
            <b/>
            <sz val="8"/>
            <color rgb="FF000000"/>
            <rFont val="Tahoma"/>
            <family val="2"/>
            <charset val="1"/>
          </rPr>
          <t xml:space="preserve">Não preencher.
Cálculo automático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I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I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I5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B8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B9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I1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I1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I15" authorId="0" shapeId="0">
      <text>
        <r>
          <rPr>
            <b/>
            <sz val="8"/>
            <color rgb="FF000000"/>
            <rFont val="Tahoma"/>
            <family val="2"/>
            <charset val="1"/>
          </rPr>
          <t xml:space="preserve">Não preencher.
Cálculo automático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F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F5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B8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B9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F1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F1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F15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F16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H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H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H5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>Estes dados migram da planilha Cronograma de Desembolso.</t>
        </r>
      </text>
    </comment>
    <comment ref="B8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B9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
</t>
        </r>
        <r>
          <rPr>
            <sz val="9"/>
            <color rgb="FF000000"/>
            <rFont val="Arial"/>
            <family val="2"/>
            <charset val="1"/>
          </rPr>
          <t xml:space="preserve">Estes dados migram da planilha Cronograma de Desembolso.
</t>
        </r>
      </text>
    </comment>
    <comment ref="F1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14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17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22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  <comment ref="H23" authorId="0" shapeId="0">
      <text>
        <r>
          <rPr>
            <b/>
            <sz val="9"/>
            <color rgb="FF000000"/>
            <rFont val="Arial"/>
            <family val="2"/>
            <charset val="1"/>
          </rPr>
          <t xml:space="preserve">NÃO PREENCHER.
</t>
        </r>
        <r>
          <rPr>
            <sz val="9"/>
            <color rgb="FF000000"/>
            <rFont val="Arial"/>
            <family val="2"/>
            <charset val="1"/>
          </rPr>
          <t xml:space="preserve">Cálculo automático.
</t>
        </r>
      </text>
    </comment>
  </commentList>
</comments>
</file>

<file path=xl/sharedStrings.xml><?xml version="1.0" encoding="utf-8"?>
<sst xmlns="http://schemas.openxmlformats.org/spreadsheetml/2006/main" count="236" uniqueCount="90">
  <si>
    <t xml:space="preserve"> </t>
  </si>
  <si>
    <t>Conselho Regional de Enfermagem de Pernambuco</t>
  </si>
  <si>
    <t>CONTRAPARTIDA FINANCEIRA</t>
  </si>
  <si>
    <t>MESES</t>
  </si>
  <si>
    <t>Grupos/Elementos de Despesa</t>
  </si>
  <si>
    <t>JAN</t>
  </si>
  <si>
    <t>FEV</t>
  </si>
  <si>
    <t>MAR</t>
  </si>
  <si>
    <t>SUBTOTAL 1</t>
  </si>
  <si>
    <t>ABR</t>
  </si>
  <si>
    <t>MAI</t>
  </si>
  <si>
    <t>JUN</t>
  </si>
  <si>
    <t>SUBTOTAL 2</t>
  </si>
  <si>
    <t>TOTAL SEMESTRE</t>
  </si>
  <si>
    <t>Receitas Correntes</t>
  </si>
  <si>
    <t>Receitas de Capital</t>
  </si>
  <si>
    <t>Total das Receitas</t>
  </si>
  <si>
    <t>Percentual Mensal/Trimestral</t>
  </si>
  <si>
    <t>DESPESAS CORRENTES</t>
  </si>
  <si>
    <t>Pessoal Civil</t>
  </si>
  <si>
    <t>Material de Consumo</t>
  </si>
  <si>
    <t>Passagens e Despesas com Locomoção</t>
  </si>
  <si>
    <t>Outras Despesas Correntes</t>
  </si>
  <si>
    <t>DESPESAS DE CAPITAL</t>
  </si>
  <si>
    <t>Investimentos</t>
  </si>
  <si>
    <t>Obras e Instalações</t>
  </si>
  <si>
    <t>Equipamento e Material Permanente</t>
  </si>
  <si>
    <t>Inversões Financeiras</t>
  </si>
  <si>
    <t>RESERVA DE CONTINGÊNCIA</t>
  </si>
  <si>
    <t>Total das Despesas</t>
  </si>
  <si>
    <t>Superávit/Déficit</t>
  </si>
  <si>
    <t>JUL</t>
  </si>
  <si>
    <t>AGO</t>
  </si>
  <si>
    <t>SET</t>
  </si>
  <si>
    <t>SUBTOTAL 3</t>
  </si>
  <si>
    <t>OUT</t>
  </si>
  <si>
    <t>NOV</t>
  </si>
  <si>
    <t>DEZ</t>
  </si>
  <si>
    <t>SUBTOTAL 4</t>
  </si>
  <si>
    <t>TOTAL ANUAL</t>
  </si>
  <si>
    <t>Sigla Convenente</t>
  </si>
  <si>
    <t>Sigla Proponente</t>
  </si>
  <si>
    <t>Sigla Executor</t>
  </si>
  <si>
    <r>
      <rPr>
        <sz val="12"/>
        <rFont val="Arial"/>
        <family val="2"/>
        <charset val="1"/>
      </rPr>
      <t>Elemento de Despesa</t>
    </r>
    <r>
      <rPr>
        <b/>
        <sz val="12"/>
        <rFont val="Arial"/>
        <family val="2"/>
        <charset val="1"/>
      </rPr>
      <t xml:space="preserve">: Passagens e Despesas com Locomoção </t>
    </r>
  </si>
  <si>
    <t>Nº</t>
  </si>
  <si>
    <r>
      <rPr>
        <b/>
        <sz val="10"/>
        <rFont val="Arial"/>
        <family val="2"/>
        <charset val="1"/>
      </rPr>
      <t xml:space="preserve">Descrição do item </t>
    </r>
    <r>
      <rPr>
        <b/>
        <sz val="10"/>
        <color rgb="FFFF0000"/>
        <rFont val="Arial"/>
        <family val="2"/>
        <charset val="1"/>
      </rPr>
      <t>(1)</t>
    </r>
  </si>
  <si>
    <r>
      <rPr>
        <b/>
        <sz val="10"/>
        <rFont val="Arial"/>
        <family val="2"/>
        <charset val="1"/>
      </rPr>
      <t xml:space="preserve">Finalidade/Justificativa </t>
    </r>
    <r>
      <rPr>
        <b/>
        <sz val="10"/>
        <color rgb="FFFF0000"/>
        <rFont val="Arial"/>
        <family val="2"/>
        <charset val="1"/>
      </rPr>
      <t>(2)</t>
    </r>
  </si>
  <si>
    <r>
      <rPr>
        <b/>
        <sz val="10"/>
        <rFont val="Arial"/>
        <family val="2"/>
        <charset val="1"/>
      </rPr>
      <t xml:space="preserve">Destinação </t>
    </r>
    <r>
      <rPr>
        <b/>
        <sz val="10"/>
        <color rgb="FFFF0000"/>
        <rFont val="Arial"/>
        <family val="2"/>
        <charset val="1"/>
      </rPr>
      <t>(3)</t>
    </r>
  </si>
  <si>
    <t>Valor unitário</t>
  </si>
  <si>
    <t>Quant.</t>
  </si>
  <si>
    <t>Valor (R$)</t>
  </si>
  <si>
    <t>VALOR TOTAL DO ELEMENTO DE DESPESA</t>
  </si>
  <si>
    <t>( 1 )</t>
  </si>
  <si>
    <t>Descrever cada item solicitado.</t>
  </si>
  <si>
    <t>( 2 )</t>
  </si>
  <si>
    <t>Informar a necessidade de cada item para a execução das atividades previstas no projeto.</t>
  </si>
  <si>
    <t>( 3 )</t>
  </si>
  <si>
    <t>Registrar a qual instituição se destina cada item solicitado, informando as siglas do Proponente, Executor ou Co-executores, conforme o caso.</t>
  </si>
  <si>
    <r>
      <rPr>
        <sz val="12"/>
        <rFont val="Arial"/>
        <family val="2"/>
        <charset val="1"/>
      </rPr>
      <t>Elemento de Despesa</t>
    </r>
    <r>
      <rPr>
        <b/>
        <sz val="12"/>
        <rFont val="Arial"/>
        <family val="2"/>
        <charset val="1"/>
      </rPr>
      <t xml:space="preserve">: Diárias (Pessoal Civil / Militar) </t>
    </r>
  </si>
  <si>
    <r>
      <rPr>
        <sz val="12"/>
        <rFont val="Arial"/>
        <family val="2"/>
        <charset val="1"/>
      </rPr>
      <t>Elemento de Despesa</t>
    </r>
    <r>
      <rPr>
        <b/>
        <sz val="12"/>
        <rFont val="Arial"/>
        <family val="2"/>
        <charset val="1"/>
      </rPr>
      <t>: Material de Consumo</t>
    </r>
  </si>
  <si>
    <r>
      <rPr>
        <b/>
        <sz val="10"/>
        <rFont val="Arial"/>
        <family val="2"/>
        <charset val="1"/>
      </rPr>
      <t xml:space="preserve">Finalidade/ Justificativa </t>
    </r>
    <r>
      <rPr>
        <b/>
        <sz val="10"/>
        <color rgb="FFFF0000"/>
        <rFont val="Arial"/>
        <family val="2"/>
        <charset val="1"/>
      </rPr>
      <t>(2)</t>
    </r>
  </si>
  <si>
    <t>MATERIAL DE CONSUMO NACIONAL</t>
  </si>
  <si>
    <t>Total Nacional</t>
  </si>
  <si>
    <t>MATERIAL DE CONSUMO IMPORTADO</t>
  </si>
  <si>
    <t>Total Importado</t>
  </si>
  <si>
    <r>
      <rPr>
        <sz val="12"/>
        <rFont val="Arial"/>
        <family val="2"/>
        <charset val="1"/>
      </rPr>
      <t>Elemento de Despesa</t>
    </r>
    <r>
      <rPr>
        <b/>
        <sz val="12"/>
        <rFont val="Arial"/>
        <family val="2"/>
        <charset val="1"/>
      </rPr>
      <t>: Pessoal Não Vinculado</t>
    </r>
  </si>
  <si>
    <r>
      <rPr>
        <b/>
        <sz val="10"/>
        <rFont val="Arial"/>
        <family val="2"/>
        <charset val="1"/>
      </rPr>
      <t xml:space="preserve">Descrição do cargo </t>
    </r>
    <r>
      <rPr>
        <b/>
        <sz val="10"/>
        <color rgb="FFFF0000"/>
        <rFont val="Arial"/>
        <family val="2"/>
        <charset val="1"/>
      </rPr>
      <t>(1)</t>
    </r>
  </si>
  <si>
    <t>Período (em meses)</t>
  </si>
  <si>
    <t>Quant. (h/mês)</t>
  </si>
  <si>
    <r>
      <rPr>
        <b/>
        <sz val="10"/>
        <rFont val="Arial"/>
        <family val="2"/>
        <charset val="1"/>
      </rPr>
      <t xml:space="preserve">Valor HH / encargos </t>
    </r>
    <r>
      <rPr>
        <b/>
        <sz val="10"/>
        <color rgb="FFFF0000"/>
        <rFont val="Arial"/>
        <family val="2"/>
        <charset val="1"/>
      </rPr>
      <t>(4)</t>
    </r>
  </si>
  <si>
    <t>Bolsas de Desenvolvimento Tecnológico:</t>
  </si>
  <si>
    <r>
      <rPr>
        <b/>
        <sz val="10"/>
        <rFont val="Arial"/>
        <family val="2"/>
        <charset val="1"/>
      </rPr>
      <t xml:space="preserve">Modalidade da bolsa </t>
    </r>
    <r>
      <rPr>
        <b/>
        <sz val="10"/>
        <color rgb="FFFF0000"/>
        <rFont val="Arial"/>
        <family val="2"/>
        <charset val="1"/>
      </rPr>
      <t>(1)</t>
    </r>
  </si>
  <si>
    <t>Valor da Bolsa</t>
  </si>
  <si>
    <t>VALOR TOTAL DOS ELEMENTOS DE DESPESA</t>
  </si>
  <si>
    <t>Informar o cargo ou a modalidade da bolsa de cada profissional envolvido no projeto.</t>
  </si>
  <si>
    <t>Descrever as atribuições e responsabilidades do profissional para a execução das atividades previstas no projeto.</t>
  </si>
  <si>
    <t>Registrar a qual instituição se destina, informando as siglas do Proponente, Executor ou Co-executores, conforme o caso.</t>
  </si>
  <si>
    <t>( 4 )</t>
  </si>
  <si>
    <t>Informar o valor de HH e, separadamente, os encargos correspondentes.</t>
  </si>
  <si>
    <r>
      <rPr>
        <sz val="12"/>
        <rFont val="Arial"/>
        <family val="2"/>
        <charset val="1"/>
      </rPr>
      <t>Elemento de Despesa</t>
    </r>
    <r>
      <rPr>
        <b/>
        <sz val="12"/>
        <rFont val="Arial"/>
        <family val="2"/>
        <charset val="1"/>
      </rPr>
      <t xml:space="preserve">: Outros Serviços de Terceiros (Pessoal Vinculado) </t>
    </r>
  </si>
  <si>
    <r>
      <rPr>
        <b/>
        <sz val="10"/>
        <rFont val="Arial"/>
        <family val="2"/>
        <charset val="1"/>
      </rPr>
      <t xml:space="preserve">Finalidade / Justificativa </t>
    </r>
    <r>
      <rPr>
        <b/>
        <sz val="10"/>
        <color rgb="FFFF0000"/>
        <rFont val="Arial"/>
        <family val="2"/>
        <charset val="1"/>
      </rPr>
      <t>(2)</t>
    </r>
  </si>
  <si>
    <t>Informar o cargo de cada profissional envolvido no projeto.</t>
  </si>
  <si>
    <r>
      <rPr>
        <sz val="12"/>
        <rFont val="Arial"/>
        <family val="2"/>
        <charset val="1"/>
      </rPr>
      <t>Elemento de Despesa</t>
    </r>
    <r>
      <rPr>
        <b/>
        <sz val="12"/>
        <rFont val="Arial"/>
        <family val="2"/>
        <charset val="1"/>
      </rPr>
      <t xml:space="preserve">: Obras e Instalações </t>
    </r>
  </si>
  <si>
    <t>FADE</t>
  </si>
  <si>
    <t>UFPE</t>
  </si>
  <si>
    <r>
      <rPr>
        <sz val="10"/>
        <rFont val="Arial"/>
        <family val="2"/>
        <charset val="1"/>
      </rPr>
      <t>Elemento de Despesa</t>
    </r>
    <r>
      <rPr>
        <b/>
        <sz val="10"/>
        <rFont val="Arial"/>
        <family val="2"/>
        <charset val="1"/>
      </rPr>
      <t>: Equipamento e Material Permanente</t>
    </r>
  </si>
  <si>
    <t>EQUIPAMENTO E MATERIAL PERMANENTE NACIONAL</t>
  </si>
  <si>
    <t>EQUIPAMENTO E MATERIAL PERMANENTE IMPORTADO</t>
  </si>
  <si>
    <t>Exercício: 2020</t>
  </si>
  <si>
    <t>Juros e Encargos da Dívida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</si>
</sst>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34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4"/>
      <name val="Times New Roman"/>
      <family val="1"/>
      <charset val="1"/>
    </font>
    <font>
      <sz val="14"/>
      <color rgb="FF333333"/>
      <name val="Times New Roman"/>
      <family val="1"/>
      <charset val="1"/>
    </font>
    <font>
      <b/>
      <sz val="14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4"/>
      <color rgb="FF000080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sz val="14"/>
      <color rgb="FF3366FF"/>
      <name val="Times New Roman"/>
      <family val="1"/>
      <charset val="1"/>
    </font>
    <font>
      <sz val="14"/>
      <color rgb="FF0000FF"/>
      <name val="Times New Roman"/>
      <family val="1"/>
      <charset val="1"/>
    </font>
    <font>
      <b/>
      <sz val="14"/>
      <color rgb="FF0000FF"/>
      <name val="Times New Roman"/>
      <family val="1"/>
      <charset val="1"/>
    </font>
    <font>
      <sz val="10"/>
      <name val="Arial Narrow"/>
      <family val="2"/>
      <charset val="1"/>
    </font>
    <font>
      <sz val="10"/>
      <color rgb="FF000000"/>
      <name val="Arial Narrow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00008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1"/>
      <name val="Arial"/>
      <family val="2"/>
      <charset val="1"/>
    </font>
    <font>
      <b/>
      <sz val="8"/>
      <color rgb="FF000000"/>
      <name val="Tahoma"/>
      <family val="2"/>
      <charset val="1"/>
    </font>
    <font>
      <b/>
      <sz val="9"/>
      <name val="Arial"/>
      <family val="2"/>
      <charset val="1"/>
    </font>
    <font>
      <sz val="10"/>
      <color rgb="FF008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80"/>
      <name val="Arial"/>
      <family val="2"/>
      <charset val="1"/>
    </font>
    <font>
      <sz val="10"/>
      <name val="Arial"/>
      <charset val="1"/>
    </font>
    <font>
      <sz val="14"/>
      <color rgb="FFFF0000"/>
      <name val="Times New Roman"/>
      <family val="1"/>
      <charset val="1"/>
    </font>
    <font>
      <b/>
      <sz val="14"/>
      <color theme="0"/>
      <name val="Times New Roman"/>
      <family val="1"/>
      <charset val="1"/>
    </font>
    <font>
      <sz val="14"/>
      <color theme="0"/>
      <name val="Times New Roman"/>
      <family val="1"/>
      <charset val="1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36">
    <border>
      <left/>
      <right/>
      <top/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164" fontId="29" fillId="0" borderId="0" applyBorder="0" applyProtection="0"/>
    <xf numFmtId="9" fontId="29" fillId="0" borderId="0" applyBorder="0" applyProtection="0"/>
    <xf numFmtId="0" fontId="1" fillId="0" borderId="0"/>
    <xf numFmtId="0" fontId="1" fillId="0" borderId="0"/>
  </cellStyleXfs>
  <cellXfs count="196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2" fillId="0" borderId="0" xfId="0" applyFont="1" applyBorder="1" applyProtection="1"/>
    <xf numFmtId="1" fontId="2" fillId="2" borderId="0" xfId="0" applyNumberFormat="1" applyFont="1" applyFill="1" applyBorder="1" applyAlignment="1" applyProtection="1">
      <alignment horizontal="left" vertical="center"/>
    </xf>
    <xf numFmtId="49" fontId="2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/>
    <xf numFmtId="9" fontId="7" fillId="2" borderId="0" xfId="0" applyNumberFormat="1" applyFont="1" applyFill="1" applyAlignment="1" applyProtection="1">
      <alignment horizontal="center"/>
    </xf>
    <xf numFmtId="9" fontId="7" fillId="0" borderId="0" xfId="0" applyNumberFormat="1" applyFont="1" applyAlignment="1" applyProtection="1">
      <alignment horizontal="center"/>
    </xf>
    <xf numFmtId="0" fontId="8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</xf>
    <xf numFmtId="4" fontId="2" fillId="0" borderId="4" xfId="0" applyNumberFormat="1" applyFont="1" applyBorder="1" applyAlignment="1" applyProtection="1">
      <alignment horizontal="right" vertical="center"/>
    </xf>
    <xf numFmtId="4" fontId="4" fillId="2" borderId="7" xfId="0" applyNumberFormat="1" applyFont="1" applyFill="1" applyBorder="1" applyAlignment="1" applyProtection="1">
      <alignment horizontal="right" vertical="center"/>
    </xf>
    <xf numFmtId="4" fontId="2" fillId="2" borderId="4" xfId="0" applyNumberFormat="1" applyFont="1" applyFill="1" applyBorder="1" applyAlignment="1" applyProtection="1">
      <alignment horizontal="right" vertical="center"/>
    </xf>
    <xf numFmtId="4" fontId="4" fillId="2" borderId="6" xfId="0" applyNumberFormat="1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left" vertical="center"/>
    </xf>
    <xf numFmtId="4" fontId="4" fillId="2" borderId="8" xfId="0" applyNumberFormat="1" applyFont="1" applyFill="1" applyBorder="1" applyAlignment="1" applyProtection="1">
      <alignment horizontal="right" vertical="center"/>
    </xf>
    <xf numFmtId="0" fontId="9" fillId="2" borderId="9" xfId="0" applyFont="1" applyFill="1" applyBorder="1" applyAlignment="1" applyProtection="1">
      <alignment horizontal="right" vertical="center"/>
    </xf>
    <xf numFmtId="10" fontId="9" fillId="2" borderId="10" xfId="0" applyNumberFormat="1" applyFont="1" applyFill="1" applyBorder="1" applyProtection="1"/>
    <xf numFmtId="10" fontId="10" fillId="2" borderId="6" xfId="2" applyNumberFormat="1" applyFont="1" applyFill="1" applyBorder="1" applyAlignment="1" applyProtection="1">
      <alignment horizontal="right" vertical="center"/>
    </xf>
    <xf numFmtId="0" fontId="9" fillId="0" borderId="0" xfId="0" applyFont="1" applyProtection="1"/>
    <xf numFmtId="0" fontId="2" fillId="2" borderId="3" xfId="0" applyFont="1" applyFill="1" applyBorder="1" applyAlignment="1" applyProtection="1">
      <alignment vertical="center"/>
    </xf>
    <xf numFmtId="4" fontId="4" fillId="2" borderId="4" xfId="0" applyNumberFormat="1" applyFont="1" applyFill="1" applyBorder="1" applyAlignment="1" applyProtection="1">
      <alignment horizontal="right" vertical="center"/>
    </xf>
    <xf numFmtId="4" fontId="2" fillId="2" borderId="6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/>
    <xf numFmtId="10" fontId="10" fillId="2" borderId="11" xfId="2" applyNumberFormat="1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left" vertical="center"/>
    </xf>
    <xf numFmtId="4" fontId="4" fillId="2" borderId="13" xfId="0" applyNumberFormat="1" applyFont="1" applyFill="1" applyBorder="1" applyAlignment="1" applyProtection="1">
      <alignment horizontal="right" vertical="center"/>
    </xf>
    <xf numFmtId="4" fontId="4" fillId="2" borderId="14" xfId="0" applyNumberFormat="1" applyFont="1" applyFill="1" applyBorder="1" applyAlignment="1" applyProtection="1">
      <alignment horizontal="right" vertical="center"/>
    </xf>
    <xf numFmtId="0" fontId="9" fillId="2" borderId="0" xfId="0" applyFont="1" applyFill="1" applyProtection="1"/>
    <xf numFmtId="10" fontId="9" fillId="2" borderId="0" xfId="0" applyNumberFormat="1" applyFont="1" applyFill="1" applyProtection="1"/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2" borderId="15" xfId="0" applyFont="1" applyFill="1" applyBorder="1" applyProtection="1"/>
    <xf numFmtId="0" fontId="2" fillId="2" borderId="0" xfId="0" applyFont="1" applyFill="1" applyBorder="1" applyProtection="1"/>
    <xf numFmtId="4" fontId="2" fillId="0" borderId="0" xfId="0" applyNumberFormat="1" applyFont="1" applyProtection="1"/>
    <xf numFmtId="0" fontId="0" fillId="0" borderId="0" xfId="0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2" borderId="16" xfId="0" applyFont="1" applyFill="1" applyBorder="1" applyAlignment="1" applyProtection="1">
      <alignment horizontal="left" vertical="center"/>
    </xf>
    <xf numFmtId="49" fontId="14" fillId="2" borderId="16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/>
    </xf>
    <xf numFmtId="49" fontId="16" fillId="0" borderId="0" xfId="0" applyNumberFormat="1" applyFont="1" applyBorder="1" applyAlignment="1" applyProtection="1">
      <alignment vertical="center"/>
    </xf>
    <xf numFmtId="0" fontId="0" fillId="2" borderId="0" xfId="0" applyFill="1" applyAlignment="1" applyProtection="1">
      <alignment vertical="top"/>
    </xf>
    <xf numFmtId="0" fontId="15" fillId="2" borderId="0" xfId="0" applyFont="1" applyFill="1" applyBorder="1" applyAlignment="1" applyProtection="1">
      <alignment horizontal="left" vertical="top"/>
    </xf>
    <xf numFmtId="0" fontId="11" fillId="2" borderId="0" xfId="0" applyFont="1" applyFill="1" applyAlignment="1" applyProtection="1">
      <alignment vertical="top"/>
    </xf>
    <xf numFmtId="0" fontId="0" fillId="0" borderId="0" xfId="0" applyAlignment="1" applyProtection="1">
      <alignment vertical="top"/>
    </xf>
    <xf numFmtId="0" fontId="12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16" fillId="2" borderId="17" xfId="0" applyFont="1" applyFill="1" applyBorder="1" applyAlignment="1" applyProtection="1">
      <alignment horizontal="center" vertical="center"/>
    </xf>
    <xf numFmtId="0" fontId="16" fillId="2" borderId="18" xfId="0" applyFont="1" applyFill="1" applyBorder="1" applyAlignment="1" applyProtection="1">
      <alignment horizontal="center" vertical="center"/>
    </xf>
    <xf numFmtId="0" fontId="16" fillId="2" borderId="19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vertical="center"/>
    </xf>
    <xf numFmtId="0" fontId="0" fillId="0" borderId="10" xfId="0" applyBorder="1" applyAlignment="1" applyProtection="1">
      <alignment vertical="center" wrapText="1"/>
    </xf>
    <xf numFmtId="0" fontId="0" fillId="0" borderId="10" xfId="0" applyBorder="1" applyAlignment="1" applyProtection="1">
      <alignment horizontal="center" vertical="center" wrapText="1"/>
    </xf>
    <xf numFmtId="164" fontId="0" fillId="0" borderId="10" xfId="1" applyFont="1" applyBorder="1" applyAlignment="1" applyProtection="1">
      <alignment vertical="center" wrapText="1"/>
    </xf>
    <xf numFmtId="0" fontId="0" fillId="0" borderId="10" xfId="0" applyBorder="1" applyAlignment="1" applyProtection="1">
      <alignment horizontal="center" vertical="center"/>
    </xf>
    <xf numFmtId="4" fontId="0" fillId="0" borderId="21" xfId="0" applyNumberFormat="1" applyBorder="1" applyAlignment="1" applyProtection="1">
      <alignment vertical="center"/>
    </xf>
    <xf numFmtId="0" fontId="16" fillId="0" borderId="22" xfId="0" applyFont="1" applyBorder="1" applyAlignment="1" applyProtection="1">
      <alignment horizontal="left" vertical="center"/>
    </xf>
    <xf numFmtId="0" fontId="0" fillId="0" borderId="23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4" fontId="13" fillId="0" borderId="19" xfId="0" applyNumberFormat="1" applyFont="1" applyBorder="1" applyAlignment="1" applyProtection="1">
      <alignment vertical="center"/>
    </xf>
    <xf numFmtId="49" fontId="20" fillId="2" borderId="0" xfId="0" applyNumberFormat="1" applyFont="1" applyFill="1" applyAlignment="1" applyProtection="1">
      <alignment vertical="center"/>
    </xf>
    <xf numFmtId="49" fontId="20" fillId="2" borderId="0" xfId="0" applyNumberFormat="1" applyFont="1" applyFill="1" applyBorder="1" applyAlignment="1" applyProtection="1">
      <alignment vertical="center"/>
    </xf>
    <xf numFmtId="49" fontId="20" fillId="2" borderId="25" xfId="0" applyNumberFormat="1" applyFont="1" applyFill="1" applyBorder="1" applyAlignment="1" applyProtection="1">
      <alignment vertical="center"/>
    </xf>
    <xf numFmtId="0" fontId="0" fillId="2" borderId="25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4" fontId="0" fillId="0" borderId="21" xfId="0" applyNumberFormat="1" applyFont="1" applyBorder="1" applyAlignment="1" applyProtection="1">
      <alignment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4" fontId="13" fillId="0" borderId="27" xfId="0" applyNumberFormat="1" applyFont="1" applyBorder="1" applyAlignment="1" applyProtection="1">
      <alignment vertical="center"/>
    </xf>
    <xf numFmtId="4" fontId="13" fillId="0" borderId="29" xfId="0" applyNumberFormat="1" applyFont="1" applyBorder="1" applyAlignment="1" applyProtection="1">
      <alignment vertical="center"/>
    </xf>
    <xf numFmtId="0" fontId="16" fillId="2" borderId="17" xfId="0" applyFont="1" applyFill="1" applyBorder="1" applyAlignment="1" applyProtection="1">
      <alignment horizontal="center" vertical="center" wrapText="1"/>
    </xf>
    <xf numFmtId="0" fontId="16" fillId="2" borderId="18" xfId="0" applyFont="1" applyFill="1" applyBorder="1" applyAlignment="1" applyProtection="1">
      <alignment horizontal="center" vertical="center" wrapText="1"/>
    </xf>
    <xf numFmtId="0" fontId="16" fillId="2" borderId="19" xfId="0" applyFont="1" applyFill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vertical="center"/>
    </xf>
    <xf numFmtId="0" fontId="0" fillId="0" borderId="31" xfId="0" applyFont="1" applyBorder="1" applyAlignment="1" applyProtection="1">
      <alignment vertical="center" wrapText="1"/>
    </xf>
    <xf numFmtId="0" fontId="0" fillId="0" borderId="31" xfId="0" applyFont="1" applyBorder="1" applyAlignment="1" applyProtection="1">
      <alignment horizontal="center" vertical="center" wrapText="1"/>
    </xf>
    <xf numFmtId="164" fontId="0" fillId="0" borderId="31" xfId="1" applyFont="1" applyBorder="1" applyAlignment="1" applyProtection="1">
      <alignment vertical="center" wrapText="1"/>
    </xf>
    <xf numFmtId="0" fontId="0" fillId="0" borderId="31" xfId="0" applyFont="1" applyBorder="1" applyAlignment="1" applyProtection="1">
      <alignment horizontal="center" vertical="center"/>
    </xf>
    <xf numFmtId="0" fontId="25" fillId="0" borderId="22" xfId="0" applyFont="1" applyBorder="1" applyAlignment="1" applyProtection="1">
      <alignment horizontal="left" vertical="center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17" fillId="2" borderId="0" xfId="0" applyFont="1" applyFill="1" applyBorder="1" applyAlignment="1" applyProtection="1">
      <alignment horizontal="left" vertical="center"/>
    </xf>
    <xf numFmtId="0" fontId="26" fillId="0" borderId="10" xfId="0" applyFont="1" applyBorder="1" applyAlignment="1" applyProtection="1">
      <alignment vertical="center"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0" xfId="0" applyFont="1" applyBorder="1" applyAlignment="1" applyProtection="1">
      <alignment horizontal="center" vertical="center"/>
    </xf>
    <xf numFmtId="4" fontId="26" fillId="0" borderId="21" xfId="0" applyNumberFormat="1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4" fontId="13" fillId="0" borderId="0" xfId="0" applyNumberFormat="1" applyFont="1" applyBorder="1" applyAlignment="1" applyProtection="1">
      <alignment vertical="center"/>
    </xf>
    <xf numFmtId="49" fontId="20" fillId="0" borderId="0" xfId="0" applyNumberFormat="1" applyFont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top" wrapText="1"/>
    </xf>
    <xf numFmtId="0" fontId="26" fillId="0" borderId="30" xfId="0" applyFont="1" applyBorder="1" applyAlignment="1" applyProtection="1">
      <alignment vertical="center"/>
    </xf>
    <xf numFmtId="0" fontId="26" fillId="0" borderId="10" xfId="0" applyFont="1" applyBorder="1" applyAlignment="1" applyProtection="1">
      <alignment vertical="center"/>
    </xf>
    <xf numFmtId="0" fontId="26" fillId="0" borderId="10" xfId="0" applyFont="1" applyBorder="1" applyAlignment="1" applyProtection="1">
      <alignment horizontal="center" vertical="center"/>
    </xf>
    <xf numFmtId="164" fontId="26" fillId="0" borderId="10" xfId="1" applyFont="1" applyBorder="1" applyAlignment="1" applyProtection="1">
      <alignment horizontal="center" vertical="center" wrapText="1"/>
    </xf>
    <xf numFmtId="0" fontId="26" fillId="0" borderId="20" xfId="0" applyFont="1" applyBorder="1" applyAlignment="1" applyProtection="1">
      <alignment vertical="center"/>
    </xf>
    <xf numFmtId="49" fontId="14" fillId="2" borderId="16" xfId="0" applyNumberFormat="1" applyFont="1" applyFill="1" applyBorder="1" applyAlignment="1" applyProtection="1">
      <alignment horizontal="left" vertical="center"/>
    </xf>
    <xf numFmtId="49" fontId="17" fillId="2" borderId="0" xfId="0" applyNumberFormat="1" applyFont="1" applyFill="1" applyAlignment="1" applyProtection="1">
      <alignment vertical="center" wrapText="1"/>
    </xf>
    <xf numFmtId="0" fontId="16" fillId="2" borderId="32" xfId="0" applyFont="1" applyFill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wrapText="1"/>
    </xf>
    <xf numFmtId="0" fontId="0" fillId="0" borderId="33" xfId="0" applyFont="1" applyBorder="1" applyAlignment="1" applyProtection="1">
      <alignment horizontal="left" vertical="center" wrapText="1"/>
    </xf>
    <xf numFmtId="4" fontId="0" fillId="0" borderId="0" xfId="0" applyNumberFormat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16" fillId="2" borderId="16" xfId="0" applyFont="1" applyFill="1" applyBorder="1" applyAlignment="1" applyProtection="1">
      <alignment horizontal="left" vertical="center"/>
    </xf>
    <xf numFmtId="49" fontId="14" fillId="2" borderId="0" xfId="0" applyNumberFormat="1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49" fontId="16" fillId="0" borderId="0" xfId="0" applyNumberFormat="1" applyFont="1" applyBorder="1" applyAlignment="1" applyProtection="1">
      <alignment vertical="center" wrapText="1"/>
    </xf>
    <xf numFmtId="0" fontId="28" fillId="0" borderId="0" xfId="0" applyFont="1" applyBorder="1" applyAlignment="1" applyProtection="1"/>
    <xf numFmtId="0" fontId="14" fillId="2" borderId="0" xfId="0" applyFont="1" applyFill="1" applyAlignment="1" applyProtection="1">
      <alignment vertical="top"/>
    </xf>
    <xf numFmtId="0" fontId="14" fillId="2" borderId="0" xfId="0" applyFont="1" applyFill="1" applyBorder="1" applyAlignment="1" applyProtection="1">
      <alignment horizontal="left" vertical="top"/>
    </xf>
    <xf numFmtId="0" fontId="14" fillId="2" borderId="0" xfId="0" applyFont="1" applyFill="1" applyBorder="1" applyAlignment="1" applyProtection="1">
      <alignment vertical="top"/>
    </xf>
    <xf numFmtId="0" fontId="14" fillId="2" borderId="0" xfId="0" applyFont="1" applyFill="1" applyAlignment="1" applyProtection="1">
      <alignment horizontal="center" vertical="top"/>
    </xf>
    <xf numFmtId="0" fontId="14" fillId="0" borderId="0" xfId="0" applyFont="1" applyBorder="1" applyAlignment="1" applyProtection="1">
      <alignment vertical="top"/>
    </xf>
    <xf numFmtId="0" fontId="27" fillId="0" borderId="0" xfId="0" applyFont="1" applyBorder="1" applyAlignment="1" applyProtection="1">
      <alignment vertical="top"/>
    </xf>
    <xf numFmtId="0" fontId="16" fillId="2" borderId="18" xfId="0" applyFont="1" applyFill="1" applyBorder="1" applyAlignment="1" applyProtection="1">
      <alignment vertical="center"/>
    </xf>
    <xf numFmtId="0" fontId="16" fillId="2" borderId="18" xfId="0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vertical="center"/>
    </xf>
    <xf numFmtId="0" fontId="14" fillId="0" borderId="10" xfId="0" applyFont="1" applyBorder="1" applyAlignment="1" applyProtection="1">
      <alignment vertical="center" wrapText="1"/>
    </xf>
    <xf numFmtId="0" fontId="14" fillId="0" borderId="10" xfId="0" applyFont="1" applyBorder="1" applyAlignment="1" applyProtection="1">
      <alignment horizontal="left" vertical="center" wrapText="1"/>
    </xf>
    <xf numFmtId="4" fontId="14" fillId="0" borderId="10" xfId="0" applyNumberFormat="1" applyFont="1" applyBorder="1" applyAlignment="1" applyProtection="1">
      <alignment vertical="center"/>
    </xf>
    <xf numFmtId="0" fontId="14" fillId="0" borderId="10" xfId="0" applyFont="1" applyBorder="1" applyAlignment="1" applyProtection="1">
      <alignment horizontal="center" vertical="center"/>
    </xf>
    <xf numFmtId="4" fontId="14" fillId="0" borderId="0" xfId="0" applyNumberFormat="1" applyFont="1" applyBorder="1" applyAlignment="1" applyProtection="1">
      <alignment vertical="center"/>
    </xf>
    <xf numFmtId="164" fontId="14" fillId="0" borderId="10" xfId="1" applyFont="1" applyBorder="1" applyAlignment="1" applyProtection="1">
      <alignment vertical="center" wrapText="1"/>
    </xf>
    <xf numFmtId="4" fontId="16" fillId="0" borderId="0" xfId="0" applyNumberFormat="1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4" fontId="16" fillId="0" borderId="10" xfId="0" applyNumberFormat="1" applyFont="1" applyBorder="1" applyAlignment="1" applyProtection="1">
      <alignment vertical="center"/>
    </xf>
    <xf numFmtId="0" fontId="14" fillId="0" borderId="1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vertical="center"/>
    </xf>
    <xf numFmtId="0" fontId="16" fillId="0" borderId="34" xfId="0" applyFont="1" applyBorder="1" applyAlignment="1" applyProtection="1">
      <alignment horizontal="left" vertical="center"/>
    </xf>
    <xf numFmtId="0" fontId="14" fillId="0" borderId="35" xfId="0" applyFont="1" applyBorder="1" applyAlignment="1" applyProtection="1">
      <alignment vertical="center"/>
    </xf>
    <xf numFmtId="0" fontId="14" fillId="0" borderId="35" xfId="0" applyFont="1" applyBorder="1" applyAlignment="1" applyProtection="1">
      <alignment horizontal="left" vertical="center"/>
    </xf>
    <xf numFmtId="0" fontId="14" fillId="0" borderId="35" xfId="0" applyFont="1" applyBorder="1" applyAlignment="1" applyProtection="1">
      <alignment horizontal="center" vertical="center"/>
    </xf>
    <xf numFmtId="49" fontId="19" fillId="2" borderId="0" xfId="0" applyNumberFormat="1" applyFont="1" applyFill="1" applyAlignment="1" applyProtection="1">
      <alignment vertical="center"/>
    </xf>
    <xf numFmtId="49" fontId="19" fillId="2" borderId="0" xfId="0" applyNumberFormat="1" applyFont="1" applyFill="1" applyBorder="1" applyAlignment="1" applyProtection="1">
      <alignment vertical="center"/>
    </xf>
    <xf numFmtId="49" fontId="19" fillId="2" borderId="25" xfId="0" applyNumberFormat="1" applyFont="1" applyFill="1" applyBorder="1" applyAlignment="1" applyProtection="1">
      <alignment vertical="center"/>
    </xf>
    <xf numFmtId="0" fontId="14" fillId="2" borderId="25" xfId="0" applyFont="1" applyFill="1" applyBorder="1" applyAlignment="1" applyProtection="1">
      <alignment vertical="center"/>
    </xf>
    <xf numFmtId="0" fontId="14" fillId="2" borderId="25" xfId="0" applyFont="1" applyFill="1" applyBorder="1" applyAlignment="1" applyProtection="1">
      <alignment horizontal="left" vertical="center"/>
    </xf>
    <xf numFmtId="0" fontId="14" fillId="2" borderId="25" xfId="0" applyFont="1" applyFill="1" applyBorder="1" applyAlignment="1" applyProtection="1">
      <alignment horizontal="center" vertical="center"/>
    </xf>
    <xf numFmtId="0" fontId="30" fillId="0" borderId="0" xfId="0" applyFont="1" applyProtection="1"/>
    <xf numFmtId="0" fontId="30" fillId="2" borderId="0" xfId="0" applyFont="1" applyFill="1" applyBorder="1" applyProtection="1"/>
    <xf numFmtId="0" fontId="30" fillId="2" borderId="0" xfId="0" applyFont="1" applyFill="1" applyProtection="1"/>
    <xf numFmtId="0" fontId="31" fillId="2" borderId="0" xfId="0" applyFont="1" applyFill="1" applyAlignment="1" applyProtection="1"/>
    <xf numFmtId="0" fontId="32" fillId="2" borderId="0" xfId="0" applyFont="1" applyFill="1" applyBorder="1" applyAlignment="1" applyProtection="1">
      <alignment horizontal="left" vertical="center"/>
    </xf>
    <xf numFmtId="164" fontId="33" fillId="0" borderId="0" xfId="1" applyFont="1" applyAlignment="1">
      <alignment wrapText="1"/>
    </xf>
    <xf numFmtId="164" fontId="32" fillId="2" borderId="0" xfId="1" applyFont="1" applyFill="1" applyBorder="1" applyAlignment="1" applyProtection="1"/>
    <xf numFmtId="0" fontId="32" fillId="2" borderId="0" xfId="0" applyFont="1" applyFill="1" applyBorder="1" applyAlignment="1" applyProtection="1">
      <alignment vertical="center"/>
    </xf>
    <xf numFmtId="0" fontId="32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</xf>
    <xf numFmtId="49" fontId="17" fillId="2" borderId="0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/>
    </xf>
    <xf numFmtId="0" fontId="23" fillId="0" borderId="28" xfId="0" applyFont="1" applyBorder="1" applyAlignment="1" applyProtection="1">
      <alignment horizontal="left" vertical="center"/>
    </xf>
    <xf numFmtId="0" fontId="16" fillId="3" borderId="26" xfId="0" applyFont="1" applyFill="1" applyBorder="1" applyAlignment="1" applyProtection="1">
      <alignment horizontal="left" vertical="center"/>
    </xf>
    <xf numFmtId="0" fontId="23" fillId="0" borderId="20" xfId="0" applyFont="1" applyBorder="1" applyAlignment="1" applyProtection="1">
      <alignment horizontal="left" vertical="center"/>
    </xf>
    <xf numFmtId="0" fontId="25" fillId="0" borderId="22" xfId="0" applyFont="1" applyBorder="1" applyAlignment="1" applyProtection="1">
      <alignment vertical="center"/>
    </xf>
    <xf numFmtId="0" fontId="19" fillId="0" borderId="25" xfId="0" applyFont="1" applyBorder="1" applyAlignment="1" applyProtection="1">
      <alignment horizontal="center" vertical="center"/>
    </xf>
    <xf numFmtId="49" fontId="18" fillId="2" borderId="0" xfId="0" applyNumberFormat="1" applyFont="1" applyFill="1" applyBorder="1" applyAlignment="1" applyProtection="1">
      <alignment horizontal="left" vertical="center" wrapText="1"/>
    </xf>
    <xf numFmtId="0" fontId="14" fillId="0" borderId="10" xfId="0" applyFont="1" applyBorder="1" applyAlignment="1" applyProtection="1">
      <alignment horizontal="left" vertical="center"/>
    </xf>
    <xf numFmtId="49" fontId="16" fillId="2" borderId="0" xfId="0" applyNumberFormat="1" applyFont="1" applyFill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left" vertical="center"/>
    </xf>
  </cellXfs>
  <cellStyles count="5">
    <cellStyle name="Normal" xfId="0" builtinId="0"/>
    <cellStyle name="Normal 3" xfId="3"/>
    <cellStyle name="Normal 5" xfId="4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552600</xdr:colOff>
      <xdr:row>0</xdr:row>
      <xdr:rowOff>152280</xdr:rowOff>
    </xdr:from>
    <xdr:to>
      <xdr:col>10</xdr:col>
      <xdr:colOff>1380960</xdr:colOff>
      <xdr:row>6</xdr:row>
      <xdr:rowOff>110520</xdr:rowOff>
    </xdr:to>
    <xdr:sp macro="" textlink="">
      <xdr:nvSpPr>
        <xdr:cNvPr id="2" name="CustomShape 1"/>
        <xdr:cNvSpPr/>
      </xdr:nvSpPr>
      <xdr:spPr>
        <a:xfrm>
          <a:off x="763920" y="152280"/>
          <a:ext cx="19028160" cy="100584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44280</xdr:colOff>
      <xdr:row>0</xdr:row>
      <xdr:rowOff>136440</xdr:rowOff>
    </xdr:from>
    <xdr:to>
      <xdr:col>10</xdr:col>
      <xdr:colOff>1380600</xdr:colOff>
      <xdr:row>6</xdr:row>
      <xdr:rowOff>110520</xdr:rowOff>
    </xdr:to>
    <xdr:sp macro="" textlink="">
      <xdr:nvSpPr>
        <xdr:cNvPr id="3" name="CustomShape 1"/>
        <xdr:cNvSpPr/>
      </xdr:nvSpPr>
      <xdr:spPr>
        <a:xfrm>
          <a:off x="255600" y="136440"/>
          <a:ext cx="19536120" cy="102168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ANUAL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4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(Resolução Cofen nº 503/2016, artigo 3º)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1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1057320</xdr:colOff>
      <xdr:row>0</xdr:row>
      <xdr:rowOff>142920</xdr:rowOff>
    </xdr:from>
    <xdr:to>
      <xdr:col>4</xdr:col>
      <xdr:colOff>1018800</xdr:colOff>
      <xdr:row>6</xdr:row>
      <xdr:rowOff>9360</xdr:rowOff>
    </xdr:to>
    <xdr:sp macro="" textlink="">
      <xdr:nvSpPr>
        <xdr:cNvPr id="2" name="CustomShape 1"/>
        <xdr:cNvSpPr/>
      </xdr:nvSpPr>
      <xdr:spPr>
        <a:xfrm>
          <a:off x="1490760" y="142920"/>
          <a:ext cx="4880160" cy="95220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RELAÇÃO DOS ITENS</a:t>
          </a:r>
          <a:r>
            <a:rPr lang="pt-BR" sz="12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PASSAGENS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206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206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206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205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205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205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205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205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3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4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5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8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9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53</xdr:row>
      <xdr:rowOff>114300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1057320</xdr:colOff>
      <xdr:row>0</xdr:row>
      <xdr:rowOff>142920</xdr:rowOff>
    </xdr:from>
    <xdr:to>
      <xdr:col>4</xdr:col>
      <xdr:colOff>1018800</xdr:colOff>
      <xdr:row>6</xdr:row>
      <xdr:rowOff>9360</xdr:rowOff>
    </xdr:to>
    <xdr:sp macro="" textlink="">
      <xdr:nvSpPr>
        <xdr:cNvPr id="3" name="CustomShape 1"/>
        <xdr:cNvSpPr/>
      </xdr:nvSpPr>
      <xdr:spPr>
        <a:xfrm>
          <a:off x="1490760" y="142920"/>
          <a:ext cx="4879800" cy="95220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RELAÇÃO DOS ITENS</a:t>
          </a:r>
          <a:r>
            <a:rPr lang="pt-BR" sz="600" b="1" strike="noStrike" spc="-1">
              <a:solidFill>
                <a:srgbClr val="000000"/>
              </a:solidFill>
              <a:latin typeface="Arial Narrow"/>
            </a:rPr>
            <a:t> </a:t>
          </a:r>
          <a:endParaRPr lang="pt-BR" sz="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DIÁRIAS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308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308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308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308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308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307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307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307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2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4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5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8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9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704850</xdr:colOff>
      <xdr:row>54</xdr:row>
      <xdr:rowOff>28575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1057320</xdr:colOff>
      <xdr:row>0</xdr:row>
      <xdr:rowOff>142920</xdr:rowOff>
    </xdr:from>
    <xdr:to>
      <xdr:col>4</xdr:col>
      <xdr:colOff>1018800</xdr:colOff>
      <xdr:row>4</xdr:row>
      <xdr:rowOff>190440</xdr:rowOff>
    </xdr:to>
    <xdr:sp macro="" textlink="">
      <xdr:nvSpPr>
        <xdr:cNvPr id="4" name="CustomShape 1"/>
        <xdr:cNvSpPr/>
      </xdr:nvSpPr>
      <xdr:spPr>
        <a:xfrm>
          <a:off x="1570680" y="142920"/>
          <a:ext cx="4879800" cy="75204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RELAÇÃO DOS ITENS</a:t>
          </a:r>
          <a:r>
            <a:rPr lang="pt-BR" sz="1400" b="1" strike="noStrike" spc="-1">
              <a:solidFill>
                <a:srgbClr val="000000"/>
              </a:solidFill>
              <a:latin typeface="Arial Narrow"/>
            </a:rPr>
            <a:t>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MATERIAL DE CONSUMO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 Narrow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411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411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411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411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411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410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410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410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410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410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409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2" name="AutoShape 2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3" name="AutoShape 2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5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6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7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8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9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11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12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628650</xdr:colOff>
      <xdr:row>52</xdr:row>
      <xdr:rowOff>123825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1057320</xdr:colOff>
      <xdr:row>0</xdr:row>
      <xdr:rowOff>142920</xdr:rowOff>
    </xdr:from>
    <xdr:to>
      <xdr:col>5</xdr:col>
      <xdr:colOff>790200</xdr:colOff>
      <xdr:row>4</xdr:row>
      <xdr:rowOff>190440</xdr:rowOff>
    </xdr:to>
    <xdr:sp macro="" textlink="">
      <xdr:nvSpPr>
        <xdr:cNvPr id="5" name="CustomShape 1"/>
        <xdr:cNvSpPr/>
      </xdr:nvSpPr>
      <xdr:spPr>
        <a:xfrm>
          <a:off x="1490760" y="142920"/>
          <a:ext cx="4752720" cy="75204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RELAÇÃO DOS ITENS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 PESSOAL NÃO VINCULADO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514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513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513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513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513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513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512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512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512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512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2" name="AutoShape 2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3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4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6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7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8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10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11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609600</xdr:colOff>
      <xdr:row>48</xdr:row>
      <xdr:rowOff>76200</xdr:rowOff>
    </xdr:to>
    <xdr:sp macro="" textlink="">
      <xdr:nvSpPr>
        <xdr:cNvPr id="1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1057320</xdr:colOff>
      <xdr:row>0</xdr:row>
      <xdr:rowOff>142920</xdr:rowOff>
    </xdr:from>
    <xdr:to>
      <xdr:col>5</xdr:col>
      <xdr:colOff>790200</xdr:colOff>
      <xdr:row>6</xdr:row>
      <xdr:rowOff>9360</xdr:rowOff>
    </xdr:to>
    <xdr:sp macro="" textlink="">
      <xdr:nvSpPr>
        <xdr:cNvPr id="6" name="CustomShape 1"/>
        <xdr:cNvSpPr/>
      </xdr:nvSpPr>
      <xdr:spPr>
        <a:xfrm>
          <a:off x="1490760" y="142920"/>
          <a:ext cx="4752720" cy="95220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RELAÇÃO DOS ITENS</a:t>
          </a:r>
          <a:r>
            <a:rPr lang="pt-BR" sz="12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PESSOAL VINCULADO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616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615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615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615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615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615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614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614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2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3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4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5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8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9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53</xdr:row>
      <xdr:rowOff>0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1057320</xdr:colOff>
      <xdr:row>0</xdr:row>
      <xdr:rowOff>142920</xdr:rowOff>
    </xdr:from>
    <xdr:to>
      <xdr:col>4</xdr:col>
      <xdr:colOff>516600</xdr:colOff>
      <xdr:row>6</xdr:row>
      <xdr:rowOff>9360</xdr:rowOff>
    </xdr:to>
    <xdr:sp macro="" textlink="">
      <xdr:nvSpPr>
        <xdr:cNvPr id="7" name="CustomShape 1"/>
        <xdr:cNvSpPr/>
      </xdr:nvSpPr>
      <xdr:spPr>
        <a:xfrm>
          <a:off x="1570680" y="142920"/>
          <a:ext cx="5718600" cy="98064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RELAÇÃO DOS ITENS</a:t>
          </a:r>
          <a:r>
            <a:rPr lang="pt-BR" sz="12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OBRAS E INSTALAÇÕES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718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718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718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718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717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717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717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717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717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2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3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4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5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9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10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600075</xdr:colOff>
      <xdr:row>53</xdr:row>
      <xdr:rowOff>47625</xdr:rowOff>
    </xdr:to>
    <xdr:sp macro="" textlink="">
      <xdr:nvSpPr>
        <xdr:cNvPr id="11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1057320</xdr:colOff>
      <xdr:row>0</xdr:row>
      <xdr:rowOff>142920</xdr:rowOff>
    </xdr:from>
    <xdr:to>
      <xdr:col>4</xdr:col>
      <xdr:colOff>1018800</xdr:colOff>
      <xdr:row>6</xdr:row>
      <xdr:rowOff>9360</xdr:rowOff>
    </xdr:to>
    <xdr:sp macro="" textlink="">
      <xdr:nvSpPr>
        <xdr:cNvPr id="8" name="CustomShape 1"/>
        <xdr:cNvSpPr/>
      </xdr:nvSpPr>
      <xdr:spPr>
        <a:xfrm>
          <a:off x="1490760" y="142920"/>
          <a:ext cx="4688640" cy="83772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RELAÇÃO DOS ITENS</a:t>
          </a:r>
          <a:r>
            <a:rPr lang="pt-BR" sz="12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EQUIPAMENTO E MATERIAL PERMANENTE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821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821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820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820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820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820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820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819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819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819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2" name="AutoShape 2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3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4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5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6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7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10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11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56</xdr:row>
      <xdr:rowOff>85725</xdr:rowOff>
    </xdr:to>
    <xdr:sp macro="" textlink="">
      <xdr:nvSpPr>
        <xdr:cNvPr id="1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6"/>
  <sheetViews>
    <sheetView showGridLines="0" tabSelected="1" topLeftCell="B1" zoomScale="60" zoomScaleNormal="60" workbookViewId="0">
      <selection activeCell="B21" sqref="B21"/>
    </sheetView>
  </sheetViews>
  <sheetFormatPr defaultRowHeight="18.75" x14ac:dyDescent="0.3"/>
  <cols>
    <col min="1" max="1" width="3" style="1" customWidth="1"/>
    <col min="2" max="2" width="76.28515625" style="1" customWidth="1"/>
    <col min="3" max="10" width="22.7109375" style="1" customWidth="1"/>
    <col min="11" max="11" width="27.140625" style="1" customWidth="1"/>
    <col min="12" max="19" width="22.7109375" style="1" customWidth="1"/>
    <col min="20" max="20" width="16.140625" style="1" customWidth="1"/>
    <col min="21" max="21" width="14.5703125" style="1" customWidth="1"/>
    <col min="22" max="22" width="17" style="1" customWidth="1"/>
    <col min="23" max="23" width="14.42578125" style="2" customWidth="1"/>
    <col min="24" max="1025" width="9.140625" style="1" customWidth="1"/>
  </cols>
  <sheetData>
    <row r="1" spans="1:23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12.75" customHeight="1" x14ac:dyDescent="0.3">
      <c r="A2" s="3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5"/>
      <c r="U2" s="5"/>
      <c r="V2" s="6"/>
      <c r="W2" s="4"/>
    </row>
    <row r="3" spans="1:23" ht="12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7"/>
      <c r="U3" s="7"/>
      <c r="W3" s="4"/>
    </row>
    <row r="4" spans="1:23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7"/>
      <c r="U4" s="7"/>
      <c r="W4" s="4"/>
    </row>
    <row r="5" spans="1:23" ht="12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7"/>
      <c r="U5" s="7"/>
      <c r="W5" s="4"/>
    </row>
    <row r="6" spans="1:23" ht="12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81"/>
      <c r="U6" s="181"/>
      <c r="V6" s="7"/>
      <c r="W6" s="4"/>
    </row>
    <row r="7" spans="1:23" ht="13.1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</row>
    <row r="8" spans="1:23" ht="31.5" customHeight="1" x14ac:dyDescent="0.3">
      <c r="A8" s="3"/>
      <c r="B8" s="8" t="s">
        <v>1</v>
      </c>
      <c r="C8" s="182"/>
      <c r="D8" s="182"/>
      <c r="E8" s="182"/>
      <c r="F8" s="182"/>
      <c r="G8" s="182"/>
      <c r="H8" s="182"/>
      <c r="I8" s="182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4"/>
    </row>
    <row r="9" spans="1:23" ht="19.5" customHeight="1" x14ac:dyDescent="0.3">
      <c r="A9" s="3"/>
      <c r="B9" s="10" t="s">
        <v>88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  <c r="W9" s="4"/>
    </row>
    <row r="10" spans="1:23" ht="13.1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/>
    </row>
    <row r="11" spans="1:23" x14ac:dyDescent="0.3">
      <c r="A11" s="3"/>
      <c r="B11" s="175">
        <v>16805553.350000001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4"/>
      <c r="W11" s="4"/>
    </row>
    <row r="12" spans="1:23" s="1" customFormat="1" ht="18.75" customHeight="1" x14ac:dyDescent="0.3">
      <c r="A12" s="3"/>
      <c r="B12" s="15" t="s">
        <v>2</v>
      </c>
      <c r="C12" s="183" t="s">
        <v>3</v>
      </c>
      <c r="D12" s="183"/>
      <c r="E12" s="183"/>
      <c r="F12" s="183"/>
      <c r="G12" s="183"/>
      <c r="H12" s="183"/>
      <c r="I12" s="183"/>
      <c r="J12" s="183"/>
      <c r="K12" s="183"/>
    </row>
    <row r="13" spans="1:23" s="1" customFormat="1" x14ac:dyDescent="0.3">
      <c r="A13" s="3"/>
      <c r="B13" s="16" t="s">
        <v>4</v>
      </c>
      <c r="C13" s="17" t="s">
        <v>5</v>
      </c>
      <c r="D13" s="18" t="s">
        <v>6</v>
      </c>
      <c r="E13" s="18" t="s">
        <v>7</v>
      </c>
      <c r="F13" s="18" t="s">
        <v>8</v>
      </c>
      <c r="G13" s="18" t="s">
        <v>9</v>
      </c>
      <c r="H13" s="18" t="s">
        <v>10</v>
      </c>
      <c r="I13" s="18" t="s">
        <v>11</v>
      </c>
      <c r="J13" s="18" t="s">
        <v>12</v>
      </c>
      <c r="K13" s="19" t="s">
        <v>13</v>
      </c>
    </row>
    <row r="14" spans="1:23" s="1" customFormat="1" x14ac:dyDescent="0.3">
      <c r="A14" s="3"/>
      <c r="B14" s="20" t="s">
        <v>14</v>
      </c>
      <c r="C14" s="21">
        <f>B11*22.48%</f>
        <v>3777888.3930800003</v>
      </c>
      <c r="D14" s="21">
        <f>B11*14.91%</f>
        <v>2505708.0044850004</v>
      </c>
      <c r="E14" s="21">
        <f>B11*21.43%</f>
        <v>3601430.0829050001</v>
      </c>
      <c r="F14" s="22">
        <f>SUM(C14:E14)</f>
        <v>9885026.4804700017</v>
      </c>
      <c r="G14" s="23">
        <f>B11*5.74%</f>
        <v>964638.7622900001</v>
      </c>
      <c r="H14" s="23">
        <f>B11*6.21%</f>
        <v>1043624.8630350002</v>
      </c>
      <c r="I14" s="23">
        <f>B11*5.13%</f>
        <v>862124.88685500005</v>
      </c>
      <c r="J14" s="22">
        <f>SUM(G14:I14)</f>
        <v>2870388.5121800005</v>
      </c>
      <c r="K14" s="24">
        <f>SUM(J14,F14)</f>
        <v>12755414.992650002</v>
      </c>
    </row>
    <row r="15" spans="1:23" s="1" customFormat="1" x14ac:dyDescent="0.3">
      <c r="A15" s="3"/>
      <c r="B15" s="20" t="s">
        <v>15</v>
      </c>
      <c r="C15" s="21">
        <v>0</v>
      </c>
      <c r="D15" s="21">
        <v>0</v>
      </c>
      <c r="E15" s="21">
        <v>0</v>
      </c>
      <c r="F15" s="22">
        <f>SUM(C15:E15)</f>
        <v>0</v>
      </c>
      <c r="G15" s="23">
        <v>0</v>
      </c>
      <c r="H15" s="23">
        <v>0</v>
      </c>
      <c r="I15" s="23">
        <v>0</v>
      </c>
      <c r="J15" s="22">
        <f>SUM(G15:I15)</f>
        <v>0</v>
      </c>
      <c r="K15" s="24">
        <f>SUM(J15,F15)</f>
        <v>0</v>
      </c>
    </row>
    <row r="16" spans="1:23" s="1" customFormat="1" x14ac:dyDescent="0.3">
      <c r="A16" s="3"/>
      <c r="B16" s="25" t="s">
        <v>16</v>
      </c>
      <c r="C16" s="26">
        <f>SUM(C14:C15)</f>
        <v>3777888.3930800003</v>
      </c>
      <c r="D16" s="26">
        <f>SUM(D14:D15)</f>
        <v>2505708.0044850004</v>
      </c>
      <c r="E16" s="26">
        <f>SUM(E14:E15)</f>
        <v>3601430.0829050001</v>
      </c>
      <c r="F16" s="22">
        <f>SUM(C16:E16)</f>
        <v>9885026.4804700017</v>
      </c>
      <c r="G16" s="26">
        <f>SUM(G14:G15)</f>
        <v>964638.7622900001</v>
      </c>
      <c r="H16" s="26">
        <f>SUM(H14:H15)</f>
        <v>1043624.8630350002</v>
      </c>
      <c r="I16" s="26">
        <f>SUM(I14:I15)</f>
        <v>862124.88685500005</v>
      </c>
      <c r="J16" s="22">
        <f>SUM(G16:I16)</f>
        <v>2870388.5121800005</v>
      </c>
      <c r="K16" s="24">
        <f>F16+J16</f>
        <v>12755414.992650002</v>
      </c>
    </row>
    <row r="17" spans="1:20" s="30" customFormat="1" x14ac:dyDescent="0.3">
      <c r="A17" s="3"/>
      <c r="B17" s="27" t="s">
        <v>17</v>
      </c>
      <c r="C17" s="28">
        <f t="shared" ref="C17:K17" si="0">C16/$K$39</f>
        <v>0.2248</v>
      </c>
      <c r="D17" s="28">
        <f t="shared" si="0"/>
        <v>0.14910000000000001</v>
      </c>
      <c r="E17" s="28">
        <f t="shared" si="0"/>
        <v>0.21429999999999999</v>
      </c>
      <c r="F17" s="28">
        <f t="shared" si="0"/>
        <v>0.58820000000000006</v>
      </c>
      <c r="G17" s="28">
        <f t="shared" si="0"/>
        <v>5.74E-2</v>
      </c>
      <c r="H17" s="28">
        <f t="shared" si="0"/>
        <v>6.2100000000000002E-2</v>
      </c>
      <c r="I17" s="28">
        <f t="shared" si="0"/>
        <v>5.1299999999999998E-2</v>
      </c>
      <c r="J17" s="28">
        <f t="shared" si="0"/>
        <v>0.17080000000000001</v>
      </c>
      <c r="K17" s="29">
        <f t="shared" si="0"/>
        <v>0.75900000000000012</v>
      </c>
    </row>
    <row r="18" spans="1:20" s="1" customFormat="1" ht="24.95" customHeight="1" x14ac:dyDescent="0.3">
      <c r="A18" s="3"/>
      <c r="B18" s="31" t="s">
        <v>18</v>
      </c>
      <c r="C18" s="22">
        <f>C19+C20+C21+C22+C23</f>
        <v>1378494.1849999998</v>
      </c>
      <c r="D18" s="22">
        <f>D19+D20+D21+D22+D23</f>
        <v>1378494.1849999998</v>
      </c>
      <c r="E18" s="22">
        <f>E19+E20+E21+E22+E23</f>
        <v>1378494.1849999998</v>
      </c>
      <c r="F18" s="22">
        <f t="shared" ref="F18:F25" si="1">SUM(C18:E18)</f>
        <v>4135482.5549999997</v>
      </c>
      <c r="G18" s="22">
        <f>G19+G20+G21+G22+G23</f>
        <v>1378494.1849999998</v>
      </c>
      <c r="H18" s="22">
        <f>H19+H20+H21+H22+H23</f>
        <v>1378494.1849999998</v>
      </c>
      <c r="I18" s="22">
        <f>I19+I20+I21+I22+I23</f>
        <v>1378494.1849999998</v>
      </c>
      <c r="J18" s="22">
        <f t="shared" ref="J18:J29" si="2">SUM(G18:I18)</f>
        <v>4135482.5549999997</v>
      </c>
      <c r="K18" s="24">
        <f>SUM(J18,F18,)</f>
        <v>8270965.1099999994</v>
      </c>
    </row>
    <row r="19" spans="1:20" s="1" customFormat="1" ht="20.100000000000001" customHeight="1" x14ac:dyDescent="0.3">
      <c r="A19" s="3"/>
      <c r="B19" s="20" t="s">
        <v>19</v>
      </c>
      <c r="C19" s="23">
        <f>C58/12</f>
        <v>426118.78666666668</v>
      </c>
      <c r="D19" s="23">
        <f>C58/12</f>
        <v>426118.78666666668</v>
      </c>
      <c r="E19" s="23">
        <f>C58/12</f>
        <v>426118.78666666668</v>
      </c>
      <c r="F19" s="32">
        <f t="shared" si="1"/>
        <v>1278356.3600000001</v>
      </c>
      <c r="G19" s="23">
        <f>$E$19</f>
        <v>426118.78666666668</v>
      </c>
      <c r="H19" s="23">
        <f>$E$19</f>
        <v>426118.78666666668</v>
      </c>
      <c r="I19" s="23">
        <f>$E$19</f>
        <v>426118.78666666668</v>
      </c>
      <c r="J19" s="23">
        <f t="shared" si="2"/>
        <v>1278356.3600000001</v>
      </c>
      <c r="K19" s="33">
        <f>SUM(J19,F19,)</f>
        <v>2556712.7200000002</v>
      </c>
    </row>
    <row r="20" spans="1:20" s="1" customFormat="1" ht="20.100000000000001" customHeight="1" x14ac:dyDescent="0.3">
      <c r="A20" s="3"/>
      <c r="B20" s="20" t="s">
        <v>89</v>
      </c>
      <c r="C20" s="23">
        <f>C59/12</f>
        <v>0</v>
      </c>
      <c r="D20" s="23">
        <f>$C$20</f>
        <v>0</v>
      </c>
      <c r="E20" s="23">
        <f>$C$20</f>
        <v>0</v>
      </c>
      <c r="F20" s="32">
        <f t="shared" si="1"/>
        <v>0</v>
      </c>
      <c r="G20" s="23">
        <f>$C$20</f>
        <v>0</v>
      </c>
      <c r="H20" s="23">
        <f>$C$20</f>
        <v>0</v>
      </c>
      <c r="I20" s="23">
        <f>$C$20</f>
        <v>0</v>
      </c>
      <c r="J20" s="23">
        <f t="shared" si="2"/>
        <v>0</v>
      </c>
      <c r="K20" s="24">
        <f>SUM(J20,F20,)</f>
        <v>0</v>
      </c>
    </row>
    <row r="21" spans="1:20" s="1" customFormat="1" ht="20.100000000000001" customHeight="1" x14ac:dyDescent="0.3">
      <c r="A21" s="3"/>
      <c r="B21" s="20" t="s">
        <v>20</v>
      </c>
      <c r="C21" s="23">
        <f>C60/12</f>
        <v>18324.583333333332</v>
      </c>
      <c r="D21" s="23">
        <f>$C$21</f>
        <v>18324.583333333332</v>
      </c>
      <c r="E21" s="23">
        <f>$C$21</f>
        <v>18324.583333333332</v>
      </c>
      <c r="F21" s="32">
        <f t="shared" si="1"/>
        <v>54973.75</v>
      </c>
      <c r="G21" s="23">
        <f>$C$21</f>
        <v>18324.583333333332</v>
      </c>
      <c r="H21" s="23">
        <f>$C$21</f>
        <v>18324.583333333332</v>
      </c>
      <c r="I21" s="23">
        <f>$C$21</f>
        <v>18324.583333333332</v>
      </c>
      <c r="J21" s="23">
        <f t="shared" si="2"/>
        <v>54973.75</v>
      </c>
      <c r="K21" s="24">
        <f>SUM(J21,F21,)</f>
        <v>109947.5</v>
      </c>
    </row>
    <row r="22" spans="1:20" s="34" customFormat="1" ht="20.100000000000001" customHeight="1" x14ac:dyDescent="0.3">
      <c r="B22" s="20" t="s">
        <v>21</v>
      </c>
      <c r="C22" s="23">
        <f>C61/12</f>
        <v>15222.316666666666</v>
      </c>
      <c r="D22" s="23">
        <f>$C$22</f>
        <v>15222.316666666666</v>
      </c>
      <c r="E22" s="23">
        <f>$C$22</f>
        <v>15222.316666666666</v>
      </c>
      <c r="F22" s="32">
        <f t="shared" si="1"/>
        <v>45666.95</v>
      </c>
      <c r="G22" s="23">
        <f>$C$22</f>
        <v>15222.316666666666</v>
      </c>
      <c r="H22" s="23">
        <f>$C$22</f>
        <v>15222.316666666666</v>
      </c>
      <c r="I22" s="23">
        <f>$C$22</f>
        <v>15222.316666666666</v>
      </c>
      <c r="J22" s="23">
        <f t="shared" si="2"/>
        <v>45666.95</v>
      </c>
      <c r="K22" s="24">
        <f>SUM(J22,F22,)</f>
        <v>91333.9</v>
      </c>
    </row>
    <row r="23" spans="1:20" s="34" customFormat="1" ht="20.100000000000001" customHeight="1" x14ac:dyDescent="0.3">
      <c r="B23" s="20" t="s">
        <v>22</v>
      </c>
      <c r="C23" s="23">
        <f>C62/12</f>
        <v>918828.49833333318</v>
      </c>
      <c r="D23" s="23">
        <f>$C$23</f>
        <v>918828.49833333318</v>
      </c>
      <c r="E23" s="23">
        <f>$C$23</f>
        <v>918828.49833333318</v>
      </c>
      <c r="F23" s="32">
        <f t="shared" si="1"/>
        <v>2756485.4949999996</v>
      </c>
      <c r="G23" s="23">
        <f>$C$23</f>
        <v>918828.49833333318</v>
      </c>
      <c r="H23" s="23">
        <f>$C$23</f>
        <v>918828.49833333318</v>
      </c>
      <c r="I23" s="23">
        <f>$C$23</f>
        <v>918828.49833333318</v>
      </c>
      <c r="J23" s="23">
        <f t="shared" si="2"/>
        <v>2756485.4949999996</v>
      </c>
      <c r="K23" s="24">
        <f>SUM(J23,F23)</f>
        <v>5512970.9899999993</v>
      </c>
    </row>
    <row r="24" spans="1:20" s="1" customFormat="1" ht="24.95" customHeight="1" x14ac:dyDescent="0.3">
      <c r="A24" s="3"/>
      <c r="B24" s="31" t="s">
        <v>23</v>
      </c>
      <c r="C24" s="32">
        <f>C25+C28</f>
        <v>9766.1416666666664</v>
      </c>
      <c r="D24" s="32">
        <f>D25</f>
        <v>9766.1416666666664</v>
      </c>
      <c r="E24" s="32">
        <f>E25</f>
        <v>9766.1416666666664</v>
      </c>
      <c r="F24" s="32">
        <f t="shared" si="1"/>
        <v>29298.424999999999</v>
      </c>
      <c r="G24" s="32">
        <f>G25</f>
        <v>9766.1416666666664</v>
      </c>
      <c r="H24" s="32">
        <f>H25</f>
        <v>9766.1416666666664</v>
      </c>
      <c r="I24" s="32">
        <f>I25</f>
        <v>9766.1416666666664</v>
      </c>
      <c r="J24" s="32">
        <f t="shared" si="2"/>
        <v>29298.424999999999</v>
      </c>
      <c r="K24" s="24">
        <f>SUM(J24,F24,)</f>
        <v>58596.85</v>
      </c>
    </row>
    <row r="25" spans="1:20" s="1" customFormat="1" ht="20.100000000000001" customHeight="1" x14ac:dyDescent="0.3">
      <c r="A25" s="3"/>
      <c r="B25" s="20" t="s">
        <v>24</v>
      </c>
      <c r="C25" s="23">
        <f>SUM(C26:C27)</f>
        <v>9766.1416666666664</v>
      </c>
      <c r="D25" s="23">
        <f>SUM(D26:D28)</f>
        <v>9766.1416666666664</v>
      </c>
      <c r="E25" s="23">
        <f>SUM(E26:E28)</f>
        <v>9766.1416666666664</v>
      </c>
      <c r="F25" s="23">
        <f t="shared" si="1"/>
        <v>29298.424999999999</v>
      </c>
      <c r="G25" s="23">
        <f>SUM(G26:G28)</f>
        <v>9766.1416666666664</v>
      </c>
      <c r="H25" s="23">
        <f>SUM(H26:H28)</f>
        <v>9766.1416666666664</v>
      </c>
      <c r="I25" s="23">
        <f>SUM(I26:I28)</f>
        <v>9766.1416666666664</v>
      </c>
      <c r="J25" s="23">
        <f t="shared" si="2"/>
        <v>29298.424999999999</v>
      </c>
      <c r="K25" s="33">
        <f t="shared" ref="K25:K30" si="3">SUM(J25,F25)</f>
        <v>58596.85</v>
      </c>
    </row>
    <row r="26" spans="1:20" s="34" customFormat="1" ht="20.100000000000001" customHeight="1" x14ac:dyDescent="0.3">
      <c r="B26" s="20" t="s">
        <v>25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32">
        <f t="shared" si="2"/>
        <v>0</v>
      </c>
      <c r="K26" s="24">
        <f t="shared" si="3"/>
        <v>0</v>
      </c>
    </row>
    <row r="27" spans="1:20" s="34" customFormat="1" ht="20.100000000000001" customHeight="1" x14ac:dyDescent="0.3">
      <c r="B27" s="20" t="s">
        <v>26</v>
      </c>
      <c r="C27" s="23">
        <f>C64/12</f>
        <v>9766.1416666666664</v>
      </c>
      <c r="D27" s="23">
        <f>$C$27</f>
        <v>9766.1416666666664</v>
      </c>
      <c r="E27" s="23">
        <f>$C$27</f>
        <v>9766.1416666666664</v>
      </c>
      <c r="F27" s="23">
        <v>0</v>
      </c>
      <c r="G27" s="23">
        <f>$C$27</f>
        <v>9766.1416666666664</v>
      </c>
      <c r="H27" s="23">
        <f>$C$27</f>
        <v>9766.1416666666664</v>
      </c>
      <c r="I27" s="23">
        <f>$C$27</f>
        <v>9766.1416666666664</v>
      </c>
      <c r="J27" s="32">
        <f t="shared" si="2"/>
        <v>29298.424999999999</v>
      </c>
      <c r="K27" s="24">
        <f t="shared" si="3"/>
        <v>29298.424999999999</v>
      </c>
    </row>
    <row r="28" spans="1:20" s="34" customFormat="1" ht="20.100000000000001" customHeight="1" x14ac:dyDescent="0.3">
      <c r="B28" s="20" t="s">
        <v>27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32">
        <f t="shared" si="2"/>
        <v>0</v>
      </c>
      <c r="K28" s="24">
        <f t="shared" si="3"/>
        <v>0</v>
      </c>
    </row>
    <row r="29" spans="1:20" s="1" customFormat="1" ht="24.95" customHeight="1" x14ac:dyDescent="0.3">
      <c r="A29" s="3"/>
      <c r="B29" s="31" t="s">
        <v>28</v>
      </c>
      <c r="C29" s="32">
        <v>0</v>
      </c>
      <c r="D29" s="32">
        <v>0</v>
      </c>
      <c r="E29" s="32">
        <v>0</v>
      </c>
      <c r="F29" s="32">
        <f>SUM(C29:E29)</f>
        <v>0</v>
      </c>
      <c r="G29" s="32">
        <v>0</v>
      </c>
      <c r="H29" s="32">
        <v>0</v>
      </c>
      <c r="I29" s="32">
        <v>0</v>
      </c>
      <c r="J29" s="32">
        <f t="shared" si="2"/>
        <v>0</v>
      </c>
      <c r="K29" s="24">
        <f t="shared" si="3"/>
        <v>0</v>
      </c>
    </row>
    <row r="30" spans="1:20" s="34" customFormat="1" ht="20.100000000000001" customHeight="1" x14ac:dyDescent="0.3">
      <c r="B30" s="25" t="s">
        <v>29</v>
      </c>
      <c r="C30" s="26">
        <f>C18+C24</f>
        <v>1388260.3266666664</v>
      </c>
      <c r="D30" s="26">
        <f>D18+D24</f>
        <v>1388260.3266666664</v>
      </c>
      <c r="E30" s="26">
        <f>E18+E24</f>
        <v>1388260.3266666664</v>
      </c>
      <c r="F30" s="26">
        <f>F18+F24+F29</f>
        <v>4164780.9799999995</v>
      </c>
      <c r="G30" s="26">
        <f>G18+G24</f>
        <v>1388260.3266666664</v>
      </c>
      <c r="H30" s="26">
        <f>H18+H24</f>
        <v>1388260.3266666664</v>
      </c>
      <c r="I30" s="26">
        <f>I18+I24</f>
        <v>1388260.3266666664</v>
      </c>
      <c r="J30" s="26">
        <f>J18+J24+F29</f>
        <v>4164780.9799999995</v>
      </c>
      <c r="K30" s="24">
        <f t="shared" si="3"/>
        <v>8329561.959999999</v>
      </c>
    </row>
    <row r="31" spans="1:20" s="30" customFormat="1" x14ac:dyDescent="0.3">
      <c r="A31" s="3"/>
      <c r="B31" s="27" t="s">
        <v>17</v>
      </c>
      <c r="C31" s="28">
        <f t="shared" ref="C31:K31" si="4">C30/$K$53</f>
        <v>8.2607236890933231E-2</v>
      </c>
      <c r="D31" s="28">
        <f t="shared" si="4"/>
        <v>8.2607236890933231E-2</v>
      </c>
      <c r="E31" s="28">
        <f t="shared" si="4"/>
        <v>8.2607236890933231E-2</v>
      </c>
      <c r="F31" s="28">
        <f t="shared" si="4"/>
        <v>0.24782171067279971</v>
      </c>
      <c r="G31" s="28">
        <f t="shared" si="4"/>
        <v>8.2607236890933231E-2</v>
      </c>
      <c r="H31" s="28">
        <f t="shared" si="4"/>
        <v>8.2607236890933231E-2</v>
      </c>
      <c r="I31" s="28">
        <f t="shared" si="4"/>
        <v>8.2607236890933231E-2</v>
      </c>
      <c r="J31" s="28">
        <f t="shared" si="4"/>
        <v>0.24782171067279971</v>
      </c>
      <c r="K31" s="35">
        <f t="shared" si="4"/>
        <v>0.49564342134559941</v>
      </c>
    </row>
    <row r="32" spans="1:20" s="1" customFormat="1" ht="24.95" customHeight="1" x14ac:dyDescent="0.3">
      <c r="A32" s="3"/>
      <c r="B32" s="36" t="s">
        <v>30</v>
      </c>
      <c r="C32" s="37">
        <f>C16-C30</f>
        <v>2389628.0664133336</v>
      </c>
      <c r="D32" s="37">
        <f>(C32+D16)-D30</f>
        <v>3507075.7442316674</v>
      </c>
      <c r="E32" s="37">
        <f>(D32+E16)-E30</f>
        <v>5720245.5004700013</v>
      </c>
      <c r="F32" s="37">
        <v>0</v>
      </c>
      <c r="G32" s="37">
        <f>(E32+G16)-G30</f>
        <v>5296623.936093335</v>
      </c>
      <c r="H32" s="37">
        <f>(G32+H16)-H30</f>
        <v>4951988.4724616688</v>
      </c>
      <c r="I32" s="37">
        <f>(H32+I16)-I30</f>
        <v>4425853.0326500023</v>
      </c>
      <c r="J32" s="37">
        <v>0</v>
      </c>
      <c r="K32" s="38">
        <f>SUM(J32,F32)</f>
        <v>0</v>
      </c>
      <c r="T32" s="34"/>
    </row>
    <row r="33" spans="1:23" s="30" customFormat="1" x14ac:dyDescent="0.3">
      <c r="A33" s="39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39"/>
      <c r="V33" s="39"/>
      <c r="W33" s="39"/>
    </row>
    <row r="34" spans="1:23" s="1" customFormat="1" x14ac:dyDescent="0.3">
      <c r="A34" s="3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1"/>
      <c r="T34" s="3"/>
      <c r="U34" s="3"/>
      <c r="V34" s="4"/>
    </row>
    <row r="35" spans="1:23" s="1" customFormat="1" x14ac:dyDescent="0.3">
      <c r="A35" s="3"/>
      <c r="B35" s="15" t="s">
        <v>2</v>
      </c>
      <c r="C35" s="183" t="s">
        <v>3</v>
      </c>
      <c r="D35" s="183"/>
      <c r="E35" s="183"/>
      <c r="F35" s="183"/>
      <c r="G35" s="183"/>
      <c r="H35" s="183"/>
      <c r="I35" s="183"/>
      <c r="J35" s="183"/>
      <c r="K35" s="183"/>
      <c r="L35" s="43"/>
      <c r="M35" s="43"/>
      <c r="N35" s="43"/>
      <c r="O35" s="43"/>
      <c r="P35" s="43"/>
      <c r="Q35" s="43"/>
      <c r="R35" s="43"/>
      <c r="S35" s="34"/>
      <c r="T35" s="3"/>
      <c r="U35" s="3"/>
      <c r="V35" s="2"/>
    </row>
    <row r="36" spans="1:23" s="1" customFormat="1" x14ac:dyDescent="0.3">
      <c r="A36" s="3"/>
      <c r="B36" s="16" t="s">
        <v>4</v>
      </c>
      <c r="C36" s="18" t="s">
        <v>31</v>
      </c>
      <c r="D36" s="18" t="s">
        <v>32</v>
      </c>
      <c r="E36" s="18" t="s">
        <v>33</v>
      </c>
      <c r="F36" s="18" t="s">
        <v>34</v>
      </c>
      <c r="G36" s="18" t="s">
        <v>35</v>
      </c>
      <c r="H36" s="18" t="s">
        <v>36</v>
      </c>
      <c r="I36" s="18" t="s">
        <v>37</v>
      </c>
      <c r="J36" s="18" t="s">
        <v>38</v>
      </c>
      <c r="K36" s="19" t="s">
        <v>39</v>
      </c>
      <c r="L36" s="43"/>
      <c r="M36" s="43"/>
      <c r="N36" s="43"/>
      <c r="O36" s="43"/>
      <c r="P36" s="43"/>
      <c r="Q36" s="43"/>
      <c r="R36" s="43"/>
      <c r="S36" s="34"/>
      <c r="T36" s="3"/>
      <c r="U36" s="3"/>
      <c r="V36" s="2"/>
    </row>
    <row r="37" spans="1:23" s="1" customFormat="1" x14ac:dyDescent="0.3">
      <c r="A37" s="3"/>
      <c r="B37" s="20" t="s">
        <v>14</v>
      </c>
      <c r="C37" s="23">
        <f>B11*5.23%</f>
        <v>878930.44020500022</v>
      </c>
      <c r="D37" s="23">
        <f>B11*5.95%</f>
        <v>999930.42432500015</v>
      </c>
      <c r="E37" s="23">
        <f>B11*4.76%</f>
        <v>799944.33946000005</v>
      </c>
      <c r="F37" s="22">
        <f>SUM(C37:E37)</f>
        <v>2678805.2039900003</v>
      </c>
      <c r="G37" s="23">
        <f>B11*2.34%</f>
        <v>393249.94838999998</v>
      </c>
      <c r="H37" s="23">
        <f>B11*2.33%</f>
        <v>391569.39305500005</v>
      </c>
      <c r="I37" s="23">
        <f>B11*3.49%</f>
        <v>586513.81191500009</v>
      </c>
      <c r="J37" s="22">
        <f>SUM(G37:I37)</f>
        <v>1371333.1533600001</v>
      </c>
      <c r="K37" s="24">
        <f>SUM(J37,F37,J14,F14)</f>
        <v>16805553.350000001</v>
      </c>
      <c r="L37" s="43"/>
      <c r="M37" s="43"/>
      <c r="N37" s="43"/>
      <c r="O37" s="43"/>
      <c r="P37" s="43"/>
      <c r="Q37" s="43"/>
      <c r="R37" s="43"/>
      <c r="S37" s="34"/>
      <c r="T37" s="3"/>
      <c r="U37" s="3"/>
      <c r="V37" s="2"/>
    </row>
    <row r="38" spans="1:23" s="1" customFormat="1" x14ac:dyDescent="0.3">
      <c r="B38" s="20" t="s">
        <v>15</v>
      </c>
      <c r="C38" s="23">
        <v>0</v>
      </c>
      <c r="D38" s="23">
        <v>0</v>
      </c>
      <c r="E38" s="23">
        <v>0</v>
      </c>
      <c r="F38" s="22">
        <f>SUM(C38:E38)</f>
        <v>0</v>
      </c>
      <c r="G38" s="23">
        <v>0</v>
      </c>
      <c r="H38" s="23">
        <v>0</v>
      </c>
      <c r="I38" s="23">
        <v>0</v>
      </c>
      <c r="J38" s="22">
        <f>SUM(G38:I38)</f>
        <v>0</v>
      </c>
      <c r="K38" s="24">
        <f>SUM(J38,F38,J15,F15)</f>
        <v>0</v>
      </c>
      <c r="L38" s="43"/>
      <c r="M38" s="43"/>
      <c r="N38" s="43"/>
      <c r="O38" s="43"/>
      <c r="P38" s="43"/>
      <c r="Q38" s="43"/>
      <c r="R38" s="43"/>
      <c r="S38" s="34"/>
      <c r="T38" s="3"/>
      <c r="U38" s="3"/>
      <c r="V38" s="2"/>
    </row>
    <row r="39" spans="1:23" x14ac:dyDescent="0.3">
      <c r="B39" s="25" t="s">
        <v>16</v>
      </c>
      <c r="C39" s="26">
        <f>SUM(C37:C38)</f>
        <v>878930.44020500022</v>
      </c>
      <c r="D39" s="26">
        <f>SUM(D37:D38)</f>
        <v>999930.42432500015</v>
      </c>
      <c r="E39" s="26">
        <f>SUM(E37:E38)</f>
        <v>799944.33946000005</v>
      </c>
      <c r="F39" s="22">
        <f>SUM(C39:E39)</f>
        <v>2678805.2039900003</v>
      </c>
      <c r="G39" s="26">
        <f>SUM(G37:G38)</f>
        <v>393249.94838999998</v>
      </c>
      <c r="H39" s="26">
        <f>SUM(H37:H38)</f>
        <v>391569.39305500005</v>
      </c>
      <c r="I39" s="26">
        <f>SUM(I37:I38)</f>
        <v>586513.81191500009</v>
      </c>
      <c r="J39" s="22">
        <f>SUM(G39:I39)</f>
        <v>1371333.1533600001</v>
      </c>
      <c r="K39" s="24">
        <f>SUM(J39,F39,J16,F16)</f>
        <v>16805553.350000001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3" x14ac:dyDescent="0.3">
      <c r="B40" s="27" t="s">
        <v>17</v>
      </c>
      <c r="C40" s="28">
        <f t="shared" ref="C40:K40" si="5">C39/$K$39</f>
        <v>5.2300000000000006E-2</v>
      </c>
      <c r="D40" s="28">
        <f t="shared" si="5"/>
        <v>5.9500000000000004E-2</v>
      </c>
      <c r="E40" s="28">
        <f t="shared" si="5"/>
        <v>4.7599999999999996E-2</v>
      </c>
      <c r="F40" s="28">
        <f t="shared" si="5"/>
        <v>0.15940000000000001</v>
      </c>
      <c r="G40" s="28">
        <f t="shared" si="5"/>
        <v>2.3399999999999997E-2</v>
      </c>
      <c r="H40" s="28">
        <f t="shared" si="5"/>
        <v>2.3300000000000001E-2</v>
      </c>
      <c r="I40" s="28">
        <f t="shared" si="5"/>
        <v>3.49E-2</v>
      </c>
      <c r="J40" s="28">
        <f t="shared" si="5"/>
        <v>8.1600000000000006E-2</v>
      </c>
      <c r="K40" s="29">
        <f t="shared" si="5"/>
        <v>1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5"/>
    </row>
    <row r="41" spans="1:23" x14ac:dyDescent="0.3">
      <c r="B41" s="31" t="s">
        <v>18</v>
      </c>
      <c r="C41" s="22">
        <f>C42+C43+C44+C45+C46</f>
        <v>1378494.1849999998</v>
      </c>
      <c r="D41" s="22">
        <f>D42+D43+D44+D45+D46</f>
        <v>1378494.1849999998</v>
      </c>
      <c r="E41" s="22">
        <f>E42+E43+E44+E45+E46</f>
        <v>1378494.1849999998</v>
      </c>
      <c r="F41" s="22">
        <f t="shared" ref="F41:F52" si="6">SUM(C41:E41)</f>
        <v>4135482.5549999997</v>
      </c>
      <c r="G41" s="22">
        <f>G42+G43+G44+G45+G46</f>
        <v>1378494.1849999998</v>
      </c>
      <c r="H41" s="22">
        <f>H42+H43+H44+H45+H46</f>
        <v>1378494.1849999998</v>
      </c>
      <c r="I41" s="22">
        <f>I42+I43+I44+I45+I46</f>
        <v>1378494.1849999998</v>
      </c>
      <c r="J41" s="22">
        <f t="shared" ref="J41:J48" si="7">SUM(G41:I41)</f>
        <v>4135482.5549999997</v>
      </c>
      <c r="K41" s="24">
        <f t="shared" ref="K41:K53" si="8">SUM(J41,F41,J18,F18)</f>
        <v>16541930.219999999</v>
      </c>
    </row>
    <row r="42" spans="1:23" x14ac:dyDescent="0.3">
      <c r="B42" s="20" t="s">
        <v>19</v>
      </c>
      <c r="C42" s="23">
        <f>$E$19</f>
        <v>426118.78666666668</v>
      </c>
      <c r="D42" s="23">
        <f>$E$19</f>
        <v>426118.78666666668</v>
      </c>
      <c r="E42" s="23">
        <f>$E$19</f>
        <v>426118.78666666668</v>
      </c>
      <c r="F42" s="23">
        <f t="shared" si="6"/>
        <v>1278356.3600000001</v>
      </c>
      <c r="G42" s="23">
        <f>$E$19</f>
        <v>426118.78666666668</v>
      </c>
      <c r="H42" s="23">
        <f>$E$19</f>
        <v>426118.78666666668</v>
      </c>
      <c r="I42" s="23">
        <f>$E$19</f>
        <v>426118.78666666668</v>
      </c>
      <c r="J42" s="23">
        <f t="shared" si="7"/>
        <v>1278356.3600000001</v>
      </c>
      <c r="K42" s="33">
        <f t="shared" si="8"/>
        <v>5113425.4400000004</v>
      </c>
    </row>
    <row r="43" spans="1:23" x14ac:dyDescent="0.3">
      <c r="B43" s="20" t="s">
        <v>89</v>
      </c>
      <c r="C43" s="23">
        <f>$C$20</f>
        <v>0</v>
      </c>
      <c r="D43" s="23">
        <f>$C$20</f>
        <v>0</v>
      </c>
      <c r="E43" s="23">
        <f>$C$20</f>
        <v>0</v>
      </c>
      <c r="F43" s="23">
        <f t="shared" si="6"/>
        <v>0</v>
      </c>
      <c r="G43" s="23">
        <f>$C$20</f>
        <v>0</v>
      </c>
      <c r="H43" s="23">
        <f>$C$20</f>
        <v>0</v>
      </c>
      <c r="I43" s="23">
        <f>$C$20</f>
        <v>0</v>
      </c>
      <c r="J43" s="23">
        <f t="shared" si="7"/>
        <v>0</v>
      </c>
      <c r="K43" s="24">
        <f t="shared" si="8"/>
        <v>0</v>
      </c>
    </row>
    <row r="44" spans="1:23" x14ac:dyDescent="0.3">
      <c r="B44" s="20" t="s">
        <v>20</v>
      </c>
      <c r="C44" s="23">
        <f>$C$21</f>
        <v>18324.583333333332</v>
      </c>
      <c r="D44" s="23">
        <f>$C$21</f>
        <v>18324.583333333332</v>
      </c>
      <c r="E44" s="23">
        <f>$C$21</f>
        <v>18324.583333333332</v>
      </c>
      <c r="F44" s="23">
        <f t="shared" si="6"/>
        <v>54973.75</v>
      </c>
      <c r="G44" s="23">
        <f>$C$21</f>
        <v>18324.583333333332</v>
      </c>
      <c r="H44" s="23">
        <f>$C$21</f>
        <v>18324.583333333332</v>
      </c>
      <c r="I44" s="23">
        <f>$C$21</f>
        <v>18324.583333333332</v>
      </c>
      <c r="J44" s="23">
        <f t="shared" si="7"/>
        <v>54973.75</v>
      </c>
      <c r="K44" s="24">
        <f t="shared" si="8"/>
        <v>219895</v>
      </c>
    </row>
    <row r="45" spans="1:23" x14ac:dyDescent="0.3">
      <c r="B45" s="20" t="s">
        <v>21</v>
      </c>
      <c r="C45" s="23">
        <f>$C$22</f>
        <v>15222.316666666666</v>
      </c>
      <c r="D45" s="23">
        <f>$C$22</f>
        <v>15222.316666666666</v>
      </c>
      <c r="E45" s="23">
        <f>$C$22</f>
        <v>15222.316666666666</v>
      </c>
      <c r="F45" s="23">
        <f t="shared" si="6"/>
        <v>45666.95</v>
      </c>
      <c r="G45" s="23">
        <f>$C$22</f>
        <v>15222.316666666666</v>
      </c>
      <c r="H45" s="23">
        <f>$C$22</f>
        <v>15222.316666666666</v>
      </c>
      <c r="I45" s="23">
        <f>$C$22</f>
        <v>15222.316666666666</v>
      </c>
      <c r="J45" s="23">
        <f t="shared" si="7"/>
        <v>45666.95</v>
      </c>
      <c r="K45" s="24">
        <f t="shared" si="8"/>
        <v>182667.8</v>
      </c>
    </row>
    <row r="46" spans="1:23" x14ac:dyDescent="0.3">
      <c r="B46" s="20" t="s">
        <v>22</v>
      </c>
      <c r="C46" s="23">
        <f>$C$23</f>
        <v>918828.49833333318</v>
      </c>
      <c r="D46" s="23">
        <f>$C$23</f>
        <v>918828.49833333318</v>
      </c>
      <c r="E46" s="23">
        <f>$C$23</f>
        <v>918828.49833333318</v>
      </c>
      <c r="F46" s="23">
        <f t="shared" si="6"/>
        <v>2756485.4949999996</v>
      </c>
      <c r="G46" s="23">
        <f>$C$23</f>
        <v>918828.49833333318</v>
      </c>
      <c r="H46" s="23">
        <f>$C$23</f>
        <v>918828.49833333318</v>
      </c>
      <c r="I46" s="23">
        <f>$C$23</f>
        <v>918828.49833333318</v>
      </c>
      <c r="J46" s="23">
        <f t="shared" si="7"/>
        <v>2756485.4949999996</v>
      </c>
      <c r="K46" s="24">
        <f t="shared" si="8"/>
        <v>11025941.979999999</v>
      </c>
    </row>
    <row r="47" spans="1:23" x14ac:dyDescent="0.3">
      <c r="B47" s="31" t="s">
        <v>23</v>
      </c>
      <c r="C47" s="32">
        <f>C48</f>
        <v>9766.1416666666664</v>
      </c>
      <c r="D47" s="32">
        <f>D48</f>
        <v>9766.1416666666664</v>
      </c>
      <c r="E47" s="32">
        <f>E48</f>
        <v>9766.1416666666664</v>
      </c>
      <c r="F47" s="32">
        <f t="shared" si="6"/>
        <v>29298.424999999999</v>
      </c>
      <c r="G47" s="32">
        <f>G48</f>
        <v>9766.1416666666664</v>
      </c>
      <c r="H47" s="32">
        <f>H48</f>
        <v>9766.1416666666664</v>
      </c>
      <c r="I47" s="32">
        <f>I48</f>
        <v>9766.1416666666664</v>
      </c>
      <c r="J47" s="32">
        <f t="shared" si="7"/>
        <v>29298.424999999999</v>
      </c>
      <c r="K47" s="24">
        <f t="shared" si="8"/>
        <v>117193.7</v>
      </c>
    </row>
    <row r="48" spans="1:23" x14ac:dyDescent="0.3">
      <c r="B48" s="20" t="s">
        <v>24</v>
      </c>
      <c r="C48" s="23">
        <f>SUM(C49:C51)</f>
        <v>9766.1416666666664</v>
      </c>
      <c r="D48" s="23">
        <f>SUM(D49:D51)</f>
        <v>9766.1416666666664</v>
      </c>
      <c r="E48" s="23">
        <f>SUM(E49:E51)</f>
        <v>9766.1416666666664</v>
      </c>
      <c r="F48" s="23">
        <f t="shared" si="6"/>
        <v>29298.424999999999</v>
      </c>
      <c r="G48" s="23">
        <f>C64/12</f>
        <v>9766.1416666666664</v>
      </c>
      <c r="H48" s="23">
        <f>SUM(H49:H51)</f>
        <v>9766.1416666666664</v>
      </c>
      <c r="I48" s="23">
        <f>SUM(I49:I51)</f>
        <v>9766.1416666666664</v>
      </c>
      <c r="J48" s="23">
        <f t="shared" si="7"/>
        <v>29298.424999999999</v>
      </c>
      <c r="K48" s="33">
        <f t="shared" si="8"/>
        <v>117193.7</v>
      </c>
    </row>
    <row r="49" spans="2:11" x14ac:dyDescent="0.3">
      <c r="B49" s="20" t="s">
        <v>25</v>
      </c>
      <c r="C49" s="23">
        <v>0</v>
      </c>
      <c r="D49" s="23">
        <v>0</v>
      </c>
      <c r="E49" s="23">
        <v>0</v>
      </c>
      <c r="F49" s="32">
        <f t="shared" si="6"/>
        <v>0</v>
      </c>
      <c r="G49" s="23">
        <v>0</v>
      </c>
      <c r="H49" s="23">
        <v>0</v>
      </c>
      <c r="I49" s="23">
        <v>0</v>
      </c>
      <c r="J49" s="23">
        <v>0</v>
      </c>
      <c r="K49" s="24">
        <f t="shared" si="8"/>
        <v>0</v>
      </c>
    </row>
    <row r="50" spans="2:11" x14ac:dyDescent="0.3">
      <c r="B50" s="20" t="s">
        <v>26</v>
      </c>
      <c r="C50" s="23">
        <f>$C$27</f>
        <v>9766.1416666666664</v>
      </c>
      <c r="D50" s="23">
        <f>$C$27</f>
        <v>9766.1416666666664</v>
      </c>
      <c r="E50" s="23">
        <f>$C$27</f>
        <v>9766.1416666666664</v>
      </c>
      <c r="F50" s="32">
        <f t="shared" si="6"/>
        <v>29298.424999999999</v>
      </c>
      <c r="G50" s="23">
        <f>$C$27</f>
        <v>9766.1416666666664</v>
      </c>
      <c r="H50" s="23">
        <f>$C$27</f>
        <v>9766.1416666666664</v>
      </c>
      <c r="I50" s="23">
        <f>$C$27</f>
        <v>9766.1416666666664</v>
      </c>
      <c r="J50" s="23">
        <v>0</v>
      </c>
      <c r="K50" s="24">
        <f t="shared" si="8"/>
        <v>58596.85</v>
      </c>
    </row>
    <row r="51" spans="2:11" x14ac:dyDescent="0.3">
      <c r="B51" s="20" t="s">
        <v>27</v>
      </c>
      <c r="C51" s="23">
        <v>0</v>
      </c>
      <c r="D51" s="23">
        <v>0</v>
      </c>
      <c r="E51" s="23">
        <v>0</v>
      </c>
      <c r="F51" s="32">
        <f t="shared" si="6"/>
        <v>0</v>
      </c>
      <c r="G51" s="23">
        <v>0</v>
      </c>
      <c r="H51" s="23">
        <v>0</v>
      </c>
      <c r="I51" s="23">
        <v>0</v>
      </c>
      <c r="J51" s="23">
        <v>0</v>
      </c>
      <c r="K51" s="24">
        <f t="shared" si="8"/>
        <v>0</v>
      </c>
    </row>
    <row r="52" spans="2:11" x14ac:dyDescent="0.3">
      <c r="B52" s="31" t="s">
        <v>28</v>
      </c>
      <c r="C52" s="32">
        <v>0</v>
      </c>
      <c r="D52" s="32">
        <v>0</v>
      </c>
      <c r="E52" s="32">
        <v>0</v>
      </c>
      <c r="F52" s="32">
        <f t="shared" si="6"/>
        <v>0</v>
      </c>
      <c r="G52" s="32">
        <v>0</v>
      </c>
      <c r="H52" s="32">
        <v>0</v>
      </c>
      <c r="I52" s="32">
        <f>C66</f>
        <v>146429.43</v>
      </c>
      <c r="J52" s="32">
        <f>SUM(G52:I52)</f>
        <v>146429.43</v>
      </c>
      <c r="K52" s="24">
        <f t="shared" si="8"/>
        <v>146429.43</v>
      </c>
    </row>
    <row r="53" spans="2:11" x14ac:dyDescent="0.3">
      <c r="B53" s="25" t="s">
        <v>29</v>
      </c>
      <c r="C53" s="26">
        <f>C41+C47</f>
        <v>1388260.3266666664</v>
      </c>
      <c r="D53" s="26">
        <f>D41+D47</f>
        <v>1388260.3266666664</v>
      </c>
      <c r="E53" s="26">
        <f>E41+E47</f>
        <v>1388260.3266666664</v>
      </c>
      <c r="F53" s="26">
        <f>F41+F47+F52</f>
        <v>4164780.9799999995</v>
      </c>
      <c r="G53" s="26">
        <f>G41+G47</f>
        <v>1388260.3266666664</v>
      </c>
      <c r="H53" s="26">
        <f>H41+H47</f>
        <v>1388260.3266666664</v>
      </c>
      <c r="I53" s="26">
        <f>I41+I47+I52</f>
        <v>1534689.7566666664</v>
      </c>
      <c r="J53" s="26">
        <f>J41+J47+J52</f>
        <v>4311210.4099999992</v>
      </c>
      <c r="K53" s="24">
        <f t="shared" si="8"/>
        <v>16805553.349999998</v>
      </c>
    </row>
    <row r="54" spans="2:11" x14ac:dyDescent="0.3">
      <c r="B54" s="27" t="s">
        <v>17</v>
      </c>
      <c r="C54" s="28">
        <f t="shared" ref="C54:K54" si="9">C53/$K$53</f>
        <v>8.2607236890933231E-2</v>
      </c>
      <c r="D54" s="28">
        <f t="shared" si="9"/>
        <v>8.2607236890933231E-2</v>
      </c>
      <c r="E54" s="28">
        <f t="shared" si="9"/>
        <v>8.2607236890933231E-2</v>
      </c>
      <c r="F54" s="28">
        <f t="shared" si="9"/>
        <v>0.24782171067279971</v>
      </c>
      <c r="G54" s="28">
        <f t="shared" si="9"/>
        <v>8.2607236890933231E-2</v>
      </c>
      <c r="H54" s="28">
        <f t="shared" si="9"/>
        <v>8.2607236890933231E-2</v>
      </c>
      <c r="I54" s="28">
        <f t="shared" si="9"/>
        <v>9.1320394199734367E-2</v>
      </c>
      <c r="J54" s="28">
        <f t="shared" si="9"/>
        <v>0.25653486798160086</v>
      </c>
      <c r="K54" s="35">
        <f t="shared" si="9"/>
        <v>1</v>
      </c>
    </row>
    <row r="55" spans="2:11" x14ac:dyDescent="0.3">
      <c r="B55" s="36" t="s">
        <v>30</v>
      </c>
      <c r="C55" s="37">
        <f>(I32+C39)-C53</f>
        <v>3916523.1461883364</v>
      </c>
      <c r="D55" s="37">
        <f>(C55+D39)-D53</f>
        <v>3528193.2438466707</v>
      </c>
      <c r="E55" s="37">
        <f>(D55+E39)-E53</f>
        <v>2939877.2566400049</v>
      </c>
      <c r="F55" s="37">
        <v>0</v>
      </c>
      <c r="G55" s="37">
        <f>(E55+G39)-G53</f>
        <v>1944866.8783633385</v>
      </c>
      <c r="H55" s="37">
        <f>(G55+H39)-H53</f>
        <v>948175.94475167221</v>
      </c>
      <c r="I55" s="37">
        <f>(H55+I39)-I53</f>
        <v>6.0535967350006104E-9</v>
      </c>
      <c r="J55" s="37">
        <v>0</v>
      </c>
      <c r="K55" s="38">
        <f>SUM(J55,F55,J32,F32)</f>
        <v>0</v>
      </c>
    </row>
    <row r="56" spans="2:11" x14ac:dyDescent="0.3">
      <c r="B56" s="174"/>
      <c r="C56" s="174"/>
      <c r="D56" s="174"/>
      <c r="E56" s="3"/>
      <c r="F56" s="3"/>
      <c r="G56" s="3"/>
      <c r="H56" s="3"/>
      <c r="I56" s="3"/>
      <c r="J56" s="3"/>
      <c r="K56" s="3"/>
    </row>
    <row r="57" spans="2:11" x14ac:dyDescent="0.3">
      <c r="B57" s="174"/>
      <c r="C57" s="172"/>
      <c r="D57" s="172"/>
    </row>
    <row r="58" spans="2:11" x14ac:dyDescent="0.3">
      <c r="B58" s="176" t="s">
        <v>19</v>
      </c>
      <c r="C58" s="177">
        <v>5113425.4400000004</v>
      </c>
      <c r="D58" s="172"/>
    </row>
    <row r="59" spans="2:11" x14ac:dyDescent="0.3">
      <c r="B59" s="176" t="s">
        <v>89</v>
      </c>
      <c r="C59" s="177"/>
      <c r="D59" s="172"/>
    </row>
    <row r="60" spans="2:11" x14ac:dyDescent="0.3">
      <c r="B60" s="176" t="s">
        <v>20</v>
      </c>
      <c r="C60" s="177">
        <v>219895</v>
      </c>
      <c r="D60" s="172"/>
    </row>
    <row r="61" spans="2:11" x14ac:dyDescent="0.3">
      <c r="B61" s="176" t="s">
        <v>21</v>
      </c>
      <c r="C61" s="177">
        <v>182667.8</v>
      </c>
      <c r="D61" s="172"/>
      <c r="K61" s="46"/>
    </row>
    <row r="62" spans="2:11" x14ac:dyDescent="0.3">
      <c r="B62" s="176" t="s">
        <v>22</v>
      </c>
      <c r="C62" s="178">
        <f>11428504.78-(C59+C60+C61)</f>
        <v>11025941.979999999</v>
      </c>
      <c r="D62" s="172"/>
    </row>
    <row r="63" spans="2:11" x14ac:dyDescent="0.3">
      <c r="B63" s="176" t="s">
        <v>25</v>
      </c>
      <c r="C63" s="178">
        <v>0</v>
      </c>
      <c r="D63" s="172"/>
    </row>
    <row r="64" spans="2:11" x14ac:dyDescent="0.3">
      <c r="B64" s="176" t="s">
        <v>26</v>
      </c>
      <c r="C64" s="178">
        <v>117193.7</v>
      </c>
      <c r="D64" s="172"/>
    </row>
    <row r="65" spans="2:4" x14ac:dyDescent="0.3">
      <c r="B65" s="176" t="s">
        <v>27</v>
      </c>
      <c r="C65" s="178">
        <v>0</v>
      </c>
      <c r="D65" s="172"/>
    </row>
    <row r="66" spans="2:4" x14ac:dyDescent="0.3">
      <c r="B66" s="179" t="s">
        <v>28</v>
      </c>
      <c r="C66" s="178">
        <v>146429.43</v>
      </c>
      <c r="D66" s="172"/>
    </row>
    <row r="67" spans="2:4" x14ac:dyDescent="0.3">
      <c r="B67" s="180"/>
      <c r="C67" s="178">
        <f>SUM(C58:C66)</f>
        <v>16805553.349999998</v>
      </c>
      <c r="D67" s="172"/>
    </row>
    <row r="68" spans="2:4" x14ac:dyDescent="0.3">
      <c r="B68" s="180"/>
      <c r="C68" s="180"/>
      <c r="D68" s="172"/>
    </row>
    <row r="69" spans="2:4" x14ac:dyDescent="0.3">
      <c r="B69" s="173"/>
      <c r="C69" s="173"/>
      <c r="D69" s="172"/>
    </row>
    <row r="70" spans="2:4" x14ac:dyDescent="0.3">
      <c r="B70" s="172"/>
      <c r="C70" s="172"/>
      <c r="D70" s="172"/>
    </row>
    <row r="71" spans="2:4" x14ac:dyDescent="0.3">
      <c r="B71" s="172"/>
      <c r="C71" s="172"/>
      <c r="D71" s="172"/>
    </row>
    <row r="72" spans="2:4" x14ac:dyDescent="0.3">
      <c r="B72" s="172"/>
      <c r="C72" s="172"/>
      <c r="D72" s="172"/>
    </row>
    <row r="73" spans="2:4" x14ac:dyDescent="0.3">
      <c r="B73" s="172"/>
      <c r="C73" s="172"/>
      <c r="D73" s="172"/>
    </row>
    <row r="74" spans="2:4" x14ac:dyDescent="0.3">
      <c r="B74" s="172"/>
      <c r="C74" s="172"/>
      <c r="D74" s="172"/>
    </row>
    <row r="75" spans="2:4" x14ac:dyDescent="0.3">
      <c r="B75" s="172"/>
      <c r="C75" s="172"/>
      <c r="D75" s="172"/>
    </row>
    <row r="76" spans="2:4" x14ac:dyDescent="0.3">
      <c r="B76" s="172"/>
      <c r="C76" s="172"/>
      <c r="D76" s="172"/>
    </row>
  </sheetData>
  <mergeCells count="4">
    <mergeCell ref="T6:U6"/>
    <mergeCell ref="C8:I8"/>
    <mergeCell ref="C12:K12"/>
    <mergeCell ref="C35:K35"/>
  </mergeCells>
  <dataValidations count="1">
    <dataValidation allowBlank="1" showInputMessage="1" showErrorMessage="1" promptTitle="Não Preencher!" prompt="Cálculo Automático" sqref="F14:F16 J14:K16 C18:K19 F20:F25 J20:K23 C24:E25 G24:K25 J26:K28 C29:K29 K30 C32:K32 F37:F39 J37:K39 C41:K42 F43:F52 J43:K46 C47:E48 G47:K48 K49:K53 C52:E52 G52:J52 C55:K55">
      <formula1>0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19"/>
  <sheetViews>
    <sheetView showGridLines="0" topLeftCell="B1" zoomScale="85" zoomScaleNormal="85" workbookViewId="0">
      <selection activeCell="F27" sqref="F27"/>
    </sheetView>
  </sheetViews>
  <sheetFormatPr defaultRowHeight="12.75" x14ac:dyDescent="0.2"/>
  <cols>
    <col min="1" max="1" width="1.28515625" style="47" customWidth="1"/>
    <col min="2" max="2" width="4.85546875" style="47" customWidth="1"/>
    <col min="3" max="3" width="35.42578125" style="47" customWidth="1"/>
    <col min="4" max="4" width="34.28515625" style="47" customWidth="1"/>
    <col min="5" max="5" width="16.140625" style="47" customWidth="1"/>
    <col min="6" max="6" width="16" style="47" customWidth="1"/>
    <col min="7" max="7" width="9.140625" style="47" customWidth="1"/>
    <col min="8" max="8" width="15.140625" style="47" customWidth="1"/>
    <col min="9" max="9" width="16.28515625" style="47" customWidth="1"/>
    <col min="10" max="10" width="15.7109375" style="47" customWidth="1"/>
    <col min="11" max="1025" width="9.140625" style="47" customWidth="1"/>
  </cols>
  <sheetData>
    <row r="1" spans="1:12" x14ac:dyDescent="0.2">
      <c r="A1" s="48"/>
      <c r="B1" s="48"/>
      <c r="C1" s="48"/>
      <c r="D1" s="48"/>
      <c r="E1" s="48"/>
      <c r="F1" s="48"/>
      <c r="G1" s="48"/>
      <c r="H1" s="48"/>
    </row>
    <row r="2" spans="1:12" x14ac:dyDescent="0.2">
      <c r="A2" s="48"/>
      <c r="B2" s="49"/>
      <c r="C2" s="49" t="s">
        <v>0</v>
      </c>
      <c r="D2" s="49"/>
      <c r="E2" s="49"/>
      <c r="J2" s="50"/>
      <c r="K2" s="51"/>
      <c r="L2" s="51"/>
    </row>
    <row r="3" spans="1:12" ht="15" x14ac:dyDescent="0.2">
      <c r="A3" s="48"/>
      <c r="B3" s="49"/>
      <c r="C3" s="49"/>
      <c r="D3" s="49"/>
      <c r="E3" s="49"/>
      <c r="F3" s="52" t="s">
        <v>40</v>
      </c>
      <c r="G3" s="52"/>
      <c r="H3" s="53" t="e">
        <f>#REF!</f>
        <v>#REF!</v>
      </c>
      <c r="J3" s="50"/>
      <c r="K3" s="51"/>
      <c r="L3" s="51"/>
    </row>
    <row r="4" spans="1:12" ht="15" x14ac:dyDescent="0.2">
      <c r="A4" s="48"/>
      <c r="B4" s="49"/>
      <c r="C4" s="49"/>
      <c r="D4" s="49"/>
      <c r="E4" s="49"/>
      <c r="F4" s="52" t="s">
        <v>41</v>
      </c>
      <c r="G4" s="52"/>
      <c r="H4" s="53" t="e">
        <f>#REF!</f>
        <v>#REF!</v>
      </c>
      <c r="J4" s="50"/>
      <c r="K4" s="51"/>
      <c r="L4" s="51"/>
    </row>
    <row r="5" spans="1:12" ht="15" x14ac:dyDescent="0.2">
      <c r="A5" s="48"/>
      <c r="B5" s="49"/>
      <c r="C5" s="49"/>
      <c r="D5" s="49"/>
      <c r="E5" s="49"/>
      <c r="F5" s="52" t="s">
        <v>42</v>
      </c>
      <c r="G5" s="52"/>
      <c r="H5" s="53" t="e">
        <f>#REF!</f>
        <v>#REF!</v>
      </c>
      <c r="J5" s="50"/>
      <c r="K5" s="51"/>
      <c r="L5" s="51"/>
    </row>
    <row r="6" spans="1:12" ht="15" x14ac:dyDescent="0.2">
      <c r="A6" s="48"/>
      <c r="B6" s="48"/>
      <c r="C6" s="48"/>
      <c r="E6" s="54"/>
      <c r="I6" s="51"/>
      <c r="J6" s="50"/>
      <c r="K6" s="51"/>
      <c r="L6" s="51"/>
    </row>
    <row r="7" spans="1:12" ht="15" x14ac:dyDescent="0.2">
      <c r="A7" s="48"/>
      <c r="B7" s="54"/>
      <c r="C7" s="54"/>
      <c r="D7" s="54"/>
      <c r="E7" s="54"/>
      <c r="F7" s="54"/>
      <c r="G7" s="55"/>
      <c r="H7" s="55"/>
      <c r="I7" s="56"/>
      <c r="J7" s="50"/>
      <c r="K7" s="51"/>
      <c r="L7" s="51"/>
    </row>
    <row r="8" spans="1:12" ht="34.5" customHeight="1" x14ac:dyDescent="0.2">
      <c r="A8" s="48"/>
      <c r="B8" s="184" t="e">
        <f>#REF!</f>
        <v>#REF!</v>
      </c>
      <c r="C8" s="184"/>
      <c r="D8" s="184"/>
      <c r="E8" s="184"/>
      <c r="F8" s="184"/>
      <c r="G8" s="184"/>
      <c r="H8" s="184"/>
      <c r="I8" s="56"/>
      <c r="J8" s="50"/>
      <c r="K8" s="51"/>
      <c r="L8" s="51"/>
    </row>
    <row r="9" spans="1:12" ht="19.5" customHeight="1" x14ac:dyDescent="0.25">
      <c r="A9" s="48"/>
      <c r="B9" s="185" t="e">
        <f>#REF!</f>
        <v>#REF!</v>
      </c>
      <c r="C9" s="185"/>
      <c r="D9" s="185"/>
      <c r="E9" s="185"/>
      <c r="F9" s="185"/>
      <c r="G9" s="185"/>
      <c r="H9" s="185"/>
      <c r="I9" s="56"/>
      <c r="J9" s="50"/>
      <c r="K9" s="51"/>
      <c r="L9" s="51"/>
    </row>
    <row r="10" spans="1:12" ht="15" x14ac:dyDescent="0.2">
      <c r="A10" s="48"/>
      <c r="B10" s="54"/>
      <c r="C10" s="54"/>
      <c r="D10" s="54"/>
      <c r="E10" s="54"/>
      <c r="F10" s="54"/>
      <c r="G10" s="55"/>
      <c r="H10" s="55"/>
      <c r="I10" s="56"/>
      <c r="J10" s="50"/>
      <c r="K10" s="51"/>
      <c r="L10" s="51"/>
    </row>
    <row r="11" spans="1:12" s="62" customFormat="1" ht="24.95" customHeight="1" x14ac:dyDescent="0.2">
      <c r="A11" s="57"/>
      <c r="B11" s="58" t="s">
        <v>43</v>
      </c>
      <c r="C11" s="58"/>
      <c r="D11" s="58"/>
      <c r="E11" s="59"/>
      <c r="F11" s="59"/>
      <c r="G11" s="57"/>
      <c r="H11" s="57"/>
      <c r="I11" s="60"/>
      <c r="J11" s="61"/>
      <c r="K11" s="60"/>
      <c r="L11" s="60"/>
    </row>
    <row r="12" spans="1:12" x14ac:dyDescent="0.2">
      <c r="A12" s="48"/>
      <c r="B12" s="63" t="s">
        <v>44</v>
      </c>
      <c r="C12" s="64" t="s">
        <v>45</v>
      </c>
      <c r="D12" s="64" t="s">
        <v>46</v>
      </c>
      <c r="E12" s="64" t="s">
        <v>47</v>
      </c>
      <c r="F12" s="64" t="s">
        <v>48</v>
      </c>
      <c r="G12" s="64" t="s">
        <v>49</v>
      </c>
      <c r="H12" s="65" t="s">
        <v>50</v>
      </c>
      <c r="I12" s="50"/>
      <c r="J12" s="51"/>
      <c r="K12" s="51"/>
    </row>
    <row r="13" spans="1:12" s="51" customFormat="1" x14ac:dyDescent="0.2">
      <c r="B13" s="66">
        <v>1</v>
      </c>
      <c r="C13" s="67"/>
      <c r="D13" s="67"/>
      <c r="E13" s="68"/>
      <c r="F13" s="69"/>
      <c r="G13" s="70"/>
      <c r="H13" s="71">
        <f>F13*G13</f>
        <v>0</v>
      </c>
    </row>
    <row r="14" spans="1:12" x14ac:dyDescent="0.2">
      <c r="A14" s="51"/>
      <c r="B14" s="66">
        <v>2</v>
      </c>
      <c r="C14" s="67"/>
      <c r="D14" s="67"/>
      <c r="E14" s="68"/>
      <c r="F14" s="69"/>
      <c r="G14" s="70"/>
      <c r="H14" s="71">
        <f>F14*G14</f>
        <v>0</v>
      </c>
      <c r="I14" s="51"/>
      <c r="J14" s="51"/>
      <c r="K14" s="51"/>
    </row>
    <row r="15" spans="1:12" ht="15" x14ac:dyDescent="0.2">
      <c r="A15" s="51"/>
      <c r="B15" s="72" t="s">
        <v>51</v>
      </c>
      <c r="C15" s="73"/>
      <c r="D15" s="73"/>
      <c r="E15" s="73"/>
      <c r="F15" s="73"/>
      <c r="G15" s="74"/>
      <c r="H15" s="75">
        <f>SUM(H13:H14)</f>
        <v>0</v>
      </c>
    </row>
    <row r="16" spans="1:12" ht="15.75" x14ac:dyDescent="0.2">
      <c r="B16" s="76" t="s">
        <v>52</v>
      </c>
      <c r="C16" s="48" t="s">
        <v>53</v>
      </c>
      <c r="D16" s="48"/>
      <c r="E16" s="48"/>
      <c r="F16" s="48"/>
      <c r="G16" s="48"/>
      <c r="H16" s="48"/>
    </row>
    <row r="17" spans="2:8" ht="15.75" x14ac:dyDescent="0.2">
      <c r="B17" s="77" t="s">
        <v>54</v>
      </c>
      <c r="C17" s="48" t="s">
        <v>55</v>
      </c>
      <c r="D17" s="48"/>
      <c r="E17" s="48"/>
      <c r="F17" s="48"/>
      <c r="G17" s="48"/>
      <c r="H17" s="48"/>
    </row>
    <row r="18" spans="2:8" ht="15.75" x14ac:dyDescent="0.2">
      <c r="B18" s="78" t="s">
        <v>56</v>
      </c>
      <c r="C18" s="79" t="s">
        <v>57</v>
      </c>
      <c r="D18" s="79"/>
      <c r="E18" s="79"/>
      <c r="F18" s="79"/>
      <c r="G18" s="79"/>
      <c r="H18" s="79"/>
    </row>
    <row r="19" spans="2:8" x14ac:dyDescent="0.2">
      <c r="B19" s="51"/>
      <c r="C19" s="51"/>
      <c r="D19" s="51"/>
      <c r="E19" s="51"/>
      <c r="F19" s="51"/>
    </row>
  </sheetData>
  <mergeCells count="2">
    <mergeCell ref="B8:H8"/>
    <mergeCell ref="B9:H9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19"/>
  <sheetViews>
    <sheetView showGridLines="0" zoomScale="75" zoomScaleNormal="75" workbookViewId="0"/>
  </sheetViews>
  <sheetFormatPr defaultRowHeight="12.75" x14ac:dyDescent="0.2"/>
  <cols>
    <col min="1" max="1" width="1.28515625" style="47" customWidth="1"/>
    <col min="2" max="2" width="4.85546875" style="47" customWidth="1"/>
    <col min="3" max="3" width="38" style="47" customWidth="1"/>
    <col min="4" max="4" width="31.7109375" style="47" customWidth="1"/>
    <col min="5" max="5" width="16.140625" style="47" customWidth="1"/>
    <col min="6" max="6" width="16" style="47" customWidth="1"/>
    <col min="7" max="7" width="9.140625" style="47" customWidth="1"/>
    <col min="8" max="8" width="15.140625" style="47" customWidth="1"/>
    <col min="9" max="9" width="16.28515625" style="47" customWidth="1"/>
    <col min="10" max="10" width="15.7109375" style="47" customWidth="1"/>
    <col min="11" max="1025" width="9.140625" style="47" customWidth="1"/>
  </cols>
  <sheetData>
    <row r="1" spans="1:12" x14ac:dyDescent="0.2">
      <c r="A1" s="48"/>
      <c r="B1" s="48"/>
      <c r="C1" s="48"/>
      <c r="D1" s="48"/>
      <c r="E1" s="48"/>
      <c r="F1" s="48"/>
      <c r="G1" s="48"/>
      <c r="H1" s="48"/>
    </row>
    <row r="2" spans="1:12" x14ac:dyDescent="0.2">
      <c r="A2" s="48"/>
      <c r="B2" s="49"/>
      <c r="C2" s="49" t="s">
        <v>0</v>
      </c>
      <c r="D2" s="49"/>
      <c r="E2" s="49"/>
      <c r="J2" s="50"/>
      <c r="K2" s="51"/>
      <c r="L2" s="51"/>
    </row>
    <row r="3" spans="1:12" ht="15" x14ac:dyDescent="0.2">
      <c r="A3" s="48"/>
      <c r="B3" s="49"/>
      <c r="C3" s="49"/>
      <c r="D3" s="49"/>
      <c r="E3" s="49"/>
      <c r="F3" s="52" t="s">
        <v>40</v>
      </c>
      <c r="G3" s="52"/>
      <c r="H3" s="53" t="e">
        <f>#REF!</f>
        <v>#REF!</v>
      </c>
      <c r="J3" s="50"/>
      <c r="K3" s="51"/>
      <c r="L3" s="51"/>
    </row>
    <row r="4" spans="1:12" ht="15" x14ac:dyDescent="0.2">
      <c r="A4" s="48"/>
      <c r="B4" s="49"/>
      <c r="C4" s="49"/>
      <c r="D4" s="49"/>
      <c r="E4" s="49"/>
      <c r="F4" s="52" t="s">
        <v>41</v>
      </c>
      <c r="G4" s="52"/>
      <c r="H4" s="53" t="e">
        <f>#REF!</f>
        <v>#REF!</v>
      </c>
      <c r="J4" s="50"/>
      <c r="K4" s="51"/>
      <c r="L4" s="51"/>
    </row>
    <row r="5" spans="1:12" ht="15" x14ac:dyDescent="0.2">
      <c r="A5" s="48"/>
      <c r="B5" s="49"/>
      <c r="C5" s="49"/>
      <c r="D5" s="49"/>
      <c r="E5" s="49"/>
      <c r="F5" s="52" t="s">
        <v>42</v>
      </c>
      <c r="G5" s="52"/>
      <c r="H5" s="53" t="e">
        <f>#REF!</f>
        <v>#REF!</v>
      </c>
      <c r="J5" s="50"/>
      <c r="K5" s="51"/>
      <c r="L5" s="51"/>
    </row>
    <row r="6" spans="1:12" ht="15" x14ac:dyDescent="0.2">
      <c r="A6" s="48"/>
      <c r="B6" s="48"/>
      <c r="C6" s="48"/>
      <c r="E6" s="54"/>
      <c r="I6" s="51"/>
      <c r="J6" s="50"/>
      <c r="K6" s="51"/>
      <c r="L6" s="51"/>
    </row>
    <row r="7" spans="1:12" ht="15" x14ac:dyDescent="0.2">
      <c r="A7" s="48"/>
      <c r="B7" s="54"/>
      <c r="C7" s="54"/>
      <c r="D7" s="54"/>
      <c r="E7" s="54"/>
      <c r="F7" s="54"/>
      <c r="G7" s="55"/>
      <c r="H7" s="55"/>
      <c r="I7" s="56"/>
      <c r="J7" s="50"/>
      <c r="K7" s="51"/>
      <c r="L7" s="51"/>
    </row>
    <row r="8" spans="1:12" ht="29.25" customHeight="1" x14ac:dyDescent="0.2">
      <c r="A8" s="48"/>
      <c r="B8" s="184" t="e">
        <f>#REF!</f>
        <v>#REF!</v>
      </c>
      <c r="C8" s="184"/>
      <c r="D8" s="184"/>
      <c r="E8" s="184"/>
      <c r="F8" s="184"/>
      <c r="G8" s="184"/>
      <c r="H8" s="184"/>
      <c r="I8" s="56"/>
      <c r="J8" s="50"/>
      <c r="K8" s="51"/>
      <c r="L8" s="51"/>
    </row>
    <row r="9" spans="1:12" ht="18.75" customHeight="1" x14ac:dyDescent="0.25">
      <c r="A9" s="48"/>
      <c r="B9" s="185" t="e">
        <f>#REF!</f>
        <v>#REF!</v>
      </c>
      <c r="C9" s="185"/>
      <c r="D9" s="185"/>
      <c r="E9" s="185"/>
      <c r="F9" s="185"/>
      <c r="G9" s="185"/>
      <c r="H9" s="185"/>
      <c r="I9" s="56"/>
      <c r="J9" s="50"/>
      <c r="K9" s="51"/>
      <c r="L9" s="51"/>
    </row>
    <row r="10" spans="1:12" ht="15" x14ac:dyDescent="0.2">
      <c r="A10" s="48"/>
      <c r="B10" s="54"/>
      <c r="C10" s="54"/>
      <c r="D10" s="54"/>
      <c r="E10" s="54"/>
      <c r="F10" s="54"/>
      <c r="G10" s="55"/>
      <c r="H10" s="55"/>
      <c r="I10" s="56"/>
      <c r="J10" s="50"/>
      <c r="K10" s="51"/>
      <c r="L10" s="51"/>
    </row>
    <row r="11" spans="1:12" ht="24.95" customHeight="1" x14ac:dyDescent="0.2">
      <c r="A11" s="48"/>
      <c r="B11" s="58" t="s">
        <v>58</v>
      </c>
      <c r="C11" s="54"/>
      <c r="D11" s="54"/>
      <c r="E11" s="49"/>
      <c r="F11" s="49"/>
      <c r="G11" s="48"/>
      <c r="H11" s="48"/>
      <c r="I11" s="51"/>
      <c r="J11" s="50"/>
      <c r="K11" s="51"/>
      <c r="L11" s="51"/>
    </row>
    <row r="12" spans="1:12" x14ac:dyDescent="0.2">
      <c r="A12" s="48"/>
      <c r="B12" s="63" t="s">
        <v>44</v>
      </c>
      <c r="C12" s="64" t="s">
        <v>45</v>
      </c>
      <c r="D12" s="64" t="s">
        <v>46</v>
      </c>
      <c r="E12" s="64" t="s">
        <v>47</v>
      </c>
      <c r="F12" s="64" t="s">
        <v>48</v>
      </c>
      <c r="G12" s="64" t="s">
        <v>49</v>
      </c>
      <c r="H12" s="65" t="s">
        <v>50</v>
      </c>
      <c r="I12" s="50"/>
      <c r="J12" s="51"/>
      <c r="K12" s="51"/>
    </row>
    <row r="13" spans="1:12" x14ac:dyDescent="0.2">
      <c r="A13" s="51"/>
      <c r="B13" s="66">
        <v>1</v>
      </c>
      <c r="C13" s="80"/>
      <c r="D13" s="80"/>
      <c r="E13" s="81"/>
      <c r="F13" s="69"/>
      <c r="G13" s="82"/>
      <c r="H13" s="83">
        <f>F13*G13</f>
        <v>0</v>
      </c>
      <c r="I13" s="51"/>
      <c r="J13" s="51"/>
      <c r="K13" s="51"/>
    </row>
    <row r="14" spans="1:12" x14ac:dyDescent="0.2">
      <c r="A14" s="51"/>
      <c r="B14" s="66">
        <v>2</v>
      </c>
      <c r="C14" s="80"/>
      <c r="D14" s="80"/>
      <c r="E14" s="81"/>
      <c r="F14" s="69"/>
      <c r="G14" s="82"/>
      <c r="H14" s="83">
        <f>F14*G14</f>
        <v>0</v>
      </c>
      <c r="I14" s="51"/>
      <c r="J14" s="51"/>
      <c r="K14" s="51"/>
    </row>
    <row r="15" spans="1:12" ht="15" x14ac:dyDescent="0.2">
      <c r="A15" s="51"/>
      <c r="B15" s="72" t="s">
        <v>51</v>
      </c>
      <c r="C15" s="73"/>
      <c r="D15" s="73"/>
      <c r="E15" s="73"/>
      <c r="F15" s="73"/>
      <c r="G15" s="74"/>
      <c r="H15" s="75">
        <f>SUM(H13:H14)</f>
        <v>0</v>
      </c>
    </row>
    <row r="16" spans="1:12" ht="15.75" x14ac:dyDescent="0.2">
      <c r="B16" s="76" t="s">
        <v>52</v>
      </c>
      <c r="C16" s="48" t="s">
        <v>53</v>
      </c>
      <c r="D16" s="48"/>
      <c r="E16" s="48"/>
      <c r="F16" s="48"/>
      <c r="G16" s="48"/>
      <c r="H16" s="48"/>
    </row>
    <row r="17" spans="2:8" ht="15.75" x14ac:dyDescent="0.2">
      <c r="B17" s="77" t="s">
        <v>54</v>
      </c>
      <c r="C17" s="48" t="s">
        <v>55</v>
      </c>
      <c r="D17" s="48"/>
      <c r="E17" s="48"/>
      <c r="F17" s="48"/>
      <c r="G17" s="48"/>
      <c r="H17" s="48"/>
    </row>
    <row r="18" spans="2:8" ht="15.75" x14ac:dyDescent="0.2">
      <c r="B18" s="78" t="s">
        <v>56</v>
      </c>
      <c r="C18" s="79" t="s">
        <v>57</v>
      </c>
      <c r="D18" s="79"/>
      <c r="E18" s="79"/>
      <c r="F18" s="79"/>
      <c r="G18" s="79"/>
      <c r="H18" s="79"/>
    </row>
    <row r="19" spans="2:8" x14ac:dyDescent="0.2">
      <c r="B19" s="51"/>
      <c r="C19" s="51"/>
      <c r="D19" s="51"/>
      <c r="E19" s="51"/>
      <c r="F19" s="51"/>
    </row>
  </sheetData>
  <mergeCells count="2">
    <mergeCell ref="B8:H8"/>
    <mergeCell ref="B9:H9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21"/>
  <sheetViews>
    <sheetView showGridLines="0" zoomScale="75" zoomScaleNormal="75" workbookViewId="0"/>
  </sheetViews>
  <sheetFormatPr defaultRowHeight="12.75" x14ac:dyDescent="0.2"/>
  <cols>
    <col min="1" max="1" width="2.42578125" style="47" customWidth="1"/>
    <col min="2" max="2" width="4.85546875" style="47" customWidth="1"/>
    <col min="3" max="3" width="38" style="47" customWidth="1"/>
    <col min="4" max="4" width="31.7109375" style="47" customWidth="1"/>
    <col min="5" max="5" width="16.140625" style="47" customWidth="1"/>
    <col min="6" max="6" width="16" style="47" customWidth="1"/>
    <col min="7" max="7" width="9.140625" style="47" customWidth="1"/>
    <col min="8" max="8" width="15.140625" style="47" customWidth="1"/>
    <col min="9" max="9" width="16.28515625" style="47" customWidth="1"/>
    <col min="10" max="10" width="15.7109375" style="47" customWidth="1"/>
    <col min="11" max="1025" width="9.140625" style="47" customWidth="1"/>
  </cols>
  <sheetData>
    <row r="1" spans="1:12" x14ac:dyDescent="0.2">
      <c r="A1" s="48"/>
      <c r="B1" s="48"/>
      <c r="C1" s="48"/>
      <c r="D1" s="48"/>
      <c r="E1" s="48"/>
      <c r="F1" s="48"/>
      <c r="G1" s="48"/>
      <c r="H1" s="48"/>
    </row>
    <row r="2" spans="1:12" x14ac:dyDescent="0.2">
      <c r="A2" s="48"/>
      <c r="B2" s="49"/>
      <c r="C2" s="49" t="s">
        <v>0</v>
      </c>
      <c r="D2" s="49"/>
      <c r="E2" s="49"/>
      <c r="J2" s="50"/>
      <c r="K2" s="51"/>
      <c r="L2" s="51"/>
    </row>
    <row r="3" spans="1:12" ht="15" x14ac:dyDescent="0.2">
      <c r="A3" s="48"/>
      <c r="B3" s="49"/>
      <c r="C3" s="49"/>
      <c r="D3" s="49"/>
      <c r="E3" s="49"/>
      <c r="F3" s="52" t="s">
        <v>40</v>
      </c>
      <c r="G3" s="52"/>
      <c r="H3" s="53" t="e">
        <f>#REF!</f>
        <v>#REF!</v>
      </c>
      <c r="J3" s="50"/>
      <c r="K3" s="51"/>
      <c r="L3" s="51"/>
    </row>
    <row r="4" spans="1:12" ht="15" x14ac:dyDescent="0.2">
      <c r="A4" s="48"/>
      <c r="B4" s="49"/>
      <c r="C4" s="49"/>
      <c r="D4" s="49"/>
      <c r="E4" s="49"/>
      <c r="F4" s="52" t="s">
        <v>41</v>
      </c>
      <c r="G4" s="52"/>
      <c r="H4" s="53" t="e">
        <f>#REF!</f>
        <v>#REF!</v>
      </c>
      <c r="J4" s="50"/>
      <c r="K4" s="51"/>
      <c r="L4" s="51"/>
    </row>
    <row r="5" spans="1:12" ht="15" x14ac:dyDescent="0.2">
      <c r="A5" s="48"/>
      <c r="B5" s="49"/>
      <c r="C5" s="49"/>
      <c r="D5" s="49"/>
      <c r="E5" s="49"/>
      <c r="F5" s="52" t="s">
        <v>42</v>
      </c>
      <c r="G5" s="52"/>
      <c r="H5" s="53" t="e">
        <f>#REF!</f>
        <v>#REF!</v>
      </c>
      <c r="J5" s="50"/>
      <c r="K5" s="51"/>
      <c r="L5" s="51"/>
    </row>
    <row r="6" spans="1:12" ht="30.75" customHeight="1" x14ac:dyDescent="0.2">
      <c r="A6" s="48"/>
      <c r="B6" s="184" t="e">
        <f>#REF!</f>
        <v>#REF!</v>
      </c>
      <c r="C6" s="184"/>
      <c r="D6" s="184"/>
      <c r="E6" s="184"/>
      <c r="F6" s="184"/>
      <c r="G6" s="184"/>
      <c r="H6" s="184"/>
      <c r="I6" s="56"/>
      <c r="J6" s="50"/>
      <c r="K6" s="51"/>
      <c r="L6" s="51"/>
    </row>
    <row r="7" spans="1:12" ht="19.5" customHeight="1" x14ac:dyDescent="0.25">
      <c r="A7" s="48"/>
      <c r="B7" s="185" t="e">
        <f>#REF!</f>
        <v>#REF!</v>
      </c>
      <c r="C7" s="185"/>
      <c r="D7" s="185"/>
      <c r="E7" s="185"/>
      <c r="F7" s="185"/>
      <c r="G7" s="185"/>
      <c r="H7" s="185"/>
      <c r="I7" s="56"/>
      <c r="J7" s="50"/>
      <c r="K7" s="51"/>
      <c r="L7" s="51"/>
    </row>
    <row r="8" spans="1:12" s="62" customFormat="1" ht="24.95" customHeight="1" x14ac:dyDescent="0.2">
      <c r="A8" s="57"/>
      <c r="B8" s="58" t="s">
        <v>59</v>
      </c>
      <c r="C8" s="58"/>
      <c r="D8" s="58"/>
      <c r="E8" s="59"/>
      <c r="F8" s="59"/>
      <c r="G8" s="57"/>
      <c r="H8" s="57"/>
      <c r="I8" s="60"/>
      <c r="J8" s="61"/>
      <c r="K8" s="60"/>
      <c r="L8" s="60"/>
    </row>
    <row r="9" spans="1:12" x14ac:dyDescent="0.2">
      <c r="A9" s="48"/>
      <c r="B9" s="84" t="s">
        <v>44</v>
      </c>
      <c r="C9" s="85" t="s">
        <v>45</v>
      </c>
      <c r="D9" s="85" t="s">
        <v>60</v>
      </c>
      <c r="E9" s="85" t="s">
        <v>47</v>
      </c>
      <c r="F9" s="85" t="s">
        <v>48</v>
      </c>
      <c r="G9" s="85" t="s">
        <v>49</v>
      </c>
      <c r="H9" s="86" t="s">
        <v>50</v>
      </c>
      <c r="I9" s="50"/>
      <c r="J9" s="51"/>
      <c r="K9" s="51"/>
    </row>
    <row r="10" spans="1:12" x14ac:dyDescent="0.2">
      <c r="A10" s="48"/>
      <c r="B10" s="187" t="s">
        <v>61</v>
      </c>
      <c r="C10" s="187"/>
      <c r="D10" s="187"/>
      <c r="E10" s="187"/>
      <c r="F10" s="187"/>
      <c r="G10" s="187"/>
      <c r="H10" s="187"/>
      <c r="I10" s="50"/>
      <c r="J10" s="51"/>
      <c r="K10" s="51"/>
    </row>
    <row r="11" spans="1:12" x14ac:dyDescent="0.2">
      <c r="A11" s="51"/>
      <c r="B11" s="66">
        <v>1</v>
      </c>
      <c r="C11" s="80"/>
      <c r="D11" s="87"/>
      <c r="E11" s="82"/>
      <c r="F11" s="69"/>
      <c r="G11" s="82"/>
      <c r="H11" s="83">
        <f>F11*G11</f>
        <v>0</v>
      </c>
      <c r="I11" s="51"/>
      <c r="J11" s="51"/>
      <c r="K11" s="51"/>
    </row>
    <row r="12" spans="1:12" ht="30.75" customHeight="1" x14ac:dyDescent="0.2">
      <c r="A12" s="51"/>
      <c r="B12" s="66">
        <v>2</v>
      </c>
      <c r="C12" s="80"/>
      <c r="D12" s="88"/>
      <c r="E12" s="82"/>
      <c r="F12" s="69"/>
      <c r="G12" s="82"/>
      <c r="H12" s="83">
        <f>F12*G12</f>
        <v>0</v>
      </c>
      <c r="I12" s="51"/>
      <c r="J12" s="51"/>
      <c r="K12" s="51"/>
    </row>
    <row r="13" spans="1:12" ht="15" x14ac:dyDescent="0.2">
      <c r="A13" s="51"/>
      <c r="B13" s="188" t="s">
        <v>62</v>
      </c>
      <c r="C13" s="188"/>
      <c r="D13" s="188"/>
      <c r="E13" s="188"/>
      <c r="F13" s="188"/>
      <c r="G13" s="188"/>
      <c r="H13" s="89">
        <f>SUM(H11:H12)</f>
        <v>0</v>
      </c>
      <c r="I13" s="51"/>
      <c r="J13" s="51"/>
      <c r="K13" s="51"/>
    </row>
    <row r="14" spans="1:12" x14ac:dyDescent="0.2">
      <c r="A14" s="51"/>
      <c r="B14" s="187" t="s">
        <v>63</v>
      </c>
      <c r="C14" s="187"/>
      <c r="D14" s="187"/>
      <c r="E14" s="187"/>
      <c r="F14" s="187"/>
      <c r="G14" s="187"/>
      <c r="H14" s="187"/>
      <c r="I14" s="51"/>
      <c r="J14" s="51"/>
      <c r="K14" s="51"/>
    </row>
    <row r="15" spans="1:12" x14ac:dyDescent="0.2">
      <c r="A15" s="51"/>
      <c r="B15" s="66">
        <v>1</v>
      </c>
      <c r="C15" s="67"/>
      <c r="D15" s="67"/>
      <c r="E15" s="68"/>
      <c r="F15" s="69"/>
      <c r="G15" s="70"/>
      <c r="H15" s="71">
        <f>F15*G15</f>
        <v>0</v>
      </c>
      <c r="I15" s="51"/>
      <c r="J15" s="51"/>
      <c r="K15" s="51"/>
    </row>
    <row r="16" spans="1:12" ht="15" x14ac:dyDescent="0.2">
      <c r="A16" s="51"/>
      <c r="B16" s="186" t="s">
        <v>64</v>
      </c>
      <c r="C16" s="186"/>
      <c r="D16" s="186"/>
      <c r="E16" s="186"/>
      <c r="F16" s="186"/>
      <c r="G16" s="186"/>
      <c r="H16" s="90">
        <f>SUM(H15:H15)</f>
        <v>0</v>
      </c>
    </row>
    <row r="17" spans="2:8" ht="15" x14ac:dyDescent="0.2">
      <c r="B17" s="72" t="s">
        <v>51</v>
      </c>
      <c r="C17" s="73"/>
      <c r="D17" s="73"/>
      <c r="E17" s="73"/>
      <c r="F17" s="73"/>
      <c r="G17" s="74"/>
      <c r="H17" s="75">
        <f>H13+H16</f>
        <v>0</v>
      </c>
    </row>
    <row r="18" spans="2:8" ht="15.75" x14ac:dyDescent="0.2">
      <c r="B18" s="76" t="s">
        <v>52</v>
      </c>
      <c r="C18" s="48" t="s">
        <v>53</v>
      </c>
      <c r="D18" s="48"/>
      <c r="E18" s="48"/>
      <c r="F18" s="48"/>
      <c r="G18" s="48"/>
      <c r="H18" s="48"/>
    </row>
    <row r="19" spans="2:8" ht="15.75" x14ac:dyDescent="0.2">
      <c r="B19" s="77" t="s">
        <v>54</v>
      </c>
      <c r="C19" s="48" t="s">
        <v>55</v>
      </c>
      <c r="D19" s="48"/>
      <c r="E19" s="48"/>
      <c r="F19" s="48"/>
      <c r="G19" s="48"/>
      <c r="H19" s="48"/>
    </row>
    <row r="20" spans="2:8" ht="15.75" x14ac:dyDescent="0.2">
      <c r="B20" s="78" t="s">
        <v>56</v>
      </c>
      <c r="C20" s="79" t="s">
        <v>57</v>
      </c>
      <c r="D20" s="79"/>
      <c r="E20" s="79"/>
      <c r="F20" s="79"/>
      <c r="G20" s="79"/>
      <c r="H20" s="79"/>
    </row>
    <row r="21" spans="2:8" x14ac:dyDescent="0.2">
      <c r="B21" s="51"/>
      <c r="C21" s="51"/>
      <c r="D21" s="51"/>
      <c r="E21" s="51"/>
      <c r="F21" s="51"/>
    </row>
  </sheetData>
  <mergeCells count="6">
    <mergeCell ref="B16:G16"/>
    <mergeCell ref="B6:H6"/>
    <mergeCell ref="B7:H7"/>
    <mergeCell ref="B10:H10"/>
    <mergeCell ref="B13:G13"/>
    <mergeCell ref="B14:H14"/>
  </mergeCells>
  <printOptions horizontalCentered="1"/>
  <pageMargins left="0.39374999999999999" right="0.39374999999999999" top="0.39374999999999999" bottom="0.39374999999999999" header="0.51180555555555496" footer="0.51180555555555496"/>
  <pageSetup paperSize="9" scale="90" firstPageNumber="0" orientation="landscape" horizontalDpi="300" verticalDpi="30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27"/>
  <sheetViews>
    <sheetView showGridLines="0" zoomScale="75" zoomScaleNormal="75" workbookViewId="0"/>
  </sheetViews>
  <sheetFormatPr defaultRowHeight="12.75" x14ac:dyDescent="0.2"/>
  <cols>
    <col min="1" max="1" width="1.28515625" style="47" customWidth="1"/>
    <col min="2" max="2" width="4.85546875" style="47" customWidth="1"/>
    <col min="3" max="3" width="30.42578125" style="47" customWidth="1"/>
    <col min="4" max="4" width="24.5703125" style="47" customWidth="1"/>
    <col min="5" max="5" width="16.140625" style="47" customWidth="1"/>
    <col min="6" max="6" width="12.85546875" style="47" customWidth="1"/>
    <col min="7" max="7" width="14.140625" style="47" customWidth="1"/>
    <col min="8" max="8" width="14.28515625" style="47" customWidth="1"/>
    <col min="9" max="9" width="15.140625" style="47" customWidth="1"/>
    <col min="10" max="10" width="16.28515625" style="47" customWidth="1"/>
    <col min="11" max="11" width="15.7109375" style="47" customWidth="1"/>
    <col min="12" max="1025" width="9.140625" style="47" customWidth="1"/>
  </cols>
  <sheetData>
    <row r="1" spans="1:13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13" x14ac:dyDescent="0.2">
      <c r="A2" s="48"/>
      <c r="B2" s="49"/>
      <c r="C2" s="49" t="s">
        <v>0</v>
      </c>
      <c r="D2" s="49"/>
      <c r="E2" s="49"/>
      <c r="F2" s="49"/>
      <c r="K2" s="50"/>
      <c r="L2" s="51"/>
      <c r="M2" s="51"/>
    </row>
    <row r="3" spans="1:13" ht="15" x14ac:dyDescent="0.2">
      <c r="A3" s="48"/>
      <c r="B3" s="49"/>
      <c r="C3" s="49"/>
      <c r="D3" s="49"/>
      <c r="E3" s="49"/>
      <c r="F3" s="49"/>
      <c r="G3" s="52" t="s">
        <v>40</v>
      </c>
      <c r="H3" s="52"/>
      <c r="I3" s="53" t="e">
        <f>#REF!</f>
        <v>#REF!</v>
      </c>
      <c r="K3" s="50"/>
      <c r="L3" s="51"/>
      <c r="M3" s="51"/>
    </row>
    <row r="4" spans="1:13" ht="15" x14ac:dyDescent="0.2">
      <c r="A4" s="48"/>
      <c r="B4" s="49"/>
      <c r="C4" s="49"/>
      <c r="D4" s="49"/>
      <c r="E4" s="49"/>
      <c r="F4" s="49"/>
      <c r="G4" s="52" t="s">
        <v>41</v>
      </c>
      <c r="H4" s="52"/>
      <c r="I4" s="53" t="e">
        <f>#REF!</f>
        <v>#REF!</v>
      </c>
      <c r="K4" s="50"/>
      <c r="L4" s="51"/>
      <c r="M4" s="51"/>
    </row>
    <row r="5" spans="1:13" ht="15" x14ac:dyDescent="0.2">
      <c r="A5" s="48"/>
      <c r="B5" s="49"/>
      <c r="C5" s="49"/>
      <c r="D5" s="49"/>
      <c r="E5" s="49"/>
      <c r="F5" s="49"/>
      <c r="G5" s="52" t="s">
        <v>42</v>
      </c>
      <c r="H5" s="52"/>
      <c r="I5" s="53" t="e">
        <f>#REF!</f>
        <v>#REF!</v>
      </c>
      <c r="K5" s="50"/>
      <c r="L5" s="51"/>
      <c r="M5" s="51"/>
    </row>
    <row r="6" spans="1:13" ht="36" customHeight="1" x14ac:dyDescent="0.2">
      <c r="A6" s="48"/>
      <c r="B6" s="184" t="e">
        <f>#REF!</f>
        <v>#REF!</v>
      </c>
      <c r="C6" s="184"/>
      <c r="D6" s="184"/>
      <c r="E6" s="184"/>
      <c r="F6" s="184"/>
      <c r="G6" s="184"/>
      <c r="H6" s="184"/>
      <c r="I6" s="184"/>
      <c r="J6" s="56"/>
      <c r="K6" s="50"/>
      <c r="L6" s="51"/>
      <c r="M6" s="51"/>
    </row>
    <row r="7" spans="1:13" ht="19.5" customHeight="1" x14ac:dyDescent="0.25">
      <c r="A7" s="48"/>
      <c r="B7" s="185" t="e">
        <f>#REF!</f>
        <v>#REF!</v>
      </c>
      <c r="C7" s="185"/>
      <c r="D7" s="185"/>
      <c r="E7" s="185"/>
      <c r="F7" s="185"/>
      <c r="G7" s="185"/>
      <c r="H7" s="185"/>
      <c r="I7" s="185"/>
      <c r="J7" s="56"/>
      <c r="K7" s="50"/>
      <c r="L7" s="51"/>
      <c r="M7" s="51"/>
    </row>
    <row r="8" spans="1:13" s="62" customFormat="1" ht="24.75" customHeight="1" x14ac:dyDescent="0.2">
      <c r="A8" s="57"/>
      <c r="B8" s="58" t="s">
        <v>65</v>
      </c>
      <c r="C8" s="58"/>
      <c r="D8" s="58"/>
      <c r="E8" s="59"/>
      <c r="F8" s="59"/>
      <c r="G8" s="59"/>
      <c r="H8" s="57"/>
      <c r="I8" s="57"/>
      <c r="J8" s="60"/>
      <c r="K8" s="61"/>
      <c r="L8" s="60"/>
      <c r="M8" s="60"/>
    </row>
    <row r="9" spans="1:13" ht="28.5" customHeight="1" x14ac:dyDescent="0.2">
      <c r="A9" s="48"/>
      <c r="B9" s="91" t="s">
        <v>44</v>
      </c>
      <c r="C9" s="92" t="s">
        <v>66</v>
      </c>
      <c r="D9" s="92" t="s">
        <v>60</v>
      </c>
      <c r="E9" s="92" t="s">
        <v>47</v>
      </c>
      <c r="F9" s="92" t="s">
        <v>67</v>
      </c>
      <c r="G9" s="92" t="s">
        <v>68</v>
      </c>
      <c r="H9" s="92" t="s">
        <v>69</v>
      </c>
      <c r="I9" s="93" t="s">
        <v>50</v>
      </c>
      <c r="J9" s="50"/>
      <c r="K9" s="51"/>
      <c r="L9" s="51"/>
    </row>
    <row r="10" spans="1:13" s="51" customFormat="1" x14ac:dyDescent="0.2">
      <c r="B10" s="94">
        <v>1</v>
      </c>
      <c r="C10" s="95"/>
      <c r="D10" s="80"/>
      <c r="E10" s="82"/>
      <c r="F10" s="96"/>
      <c r="G10" s="97"/>
      <c r="H10" s="98"/>
      <c r="I10" s="83">
        <f>F10*G10*H10</f>
        <v>0</v>
      </c>
      <c r="J10" s="50"/>
    </row>
    <row r="11" spans="1:13" s="51" customFormat="1" ht="27.75" customHeight="1" x14ac:dyDescent="0.2">
      <c r="B11" s="66">
        <v>2</v>
      </c>
      <c r="C11" s="80"/>
      <c r="D11" s="80"/>
      <c r="E11" s="82"/>
      <c r="F11" s="81"/>
      <c r="G11" s="69"/>
      <c r="H11" s="82"/>
      <c r="I11" s="83">
        <f>F11*G11*H11</f>
        <v>0</v>
      </c>
    </row>
    <row r="12" spans="1:13" x14ac:dyDescent="0.2">
      <c r="A12" s="51"/>
      <c r="B12" s="66" t="s">
        <v>0</v>
      </c>
      <c r="C12" s="80"/>
      <c r="D12" s="80"/>
      <c r="E12" s="81"/>
      <c r="F12" s="81"/>
      <c r="G12" s="69"/>
      <c r="H12" s="82"/>
      <c r="I12" s="83">
        <f>F12*G12*H12</f>
        <v>0</v>
      </c>
      <c r="J12" s="51"/>
      <c r="K12" s="51"/>
      <c r="L12" s="51"/>
    </row>
    <row r="13" spans="1:13" ht="15" x14ac:dyDescent="0.2">
      <c r="A13" s="51"/>
      <c r="B13" s="99" t="s">
        <v>51</v>
      </c>
      <c r="C13" s="100"/>
      <c r="D13" s="100"/>
      <c r="E13" s="100"/>
      <c r="F13" s="100"/>
      <c r="G13" s="100"/>
      <c r="H13" s="101"/>
      <c r="I13" s="75">
        <f>SUM(I10:I12)</f>
        <v>0</v>
      </c>
      <c r="J13" s="51"/>
      <c r="K13" s="51"/>
      <c r="L13" s="51"/>
    </row>
    <row r="14" spans="1:13" ht="20.25" customHeight="1" x14ac:dyDescent="0.2">
      <c r="A14" s="51"/>
      <c r="B14" s="102" t="s">
        <v>70</v>
      </c>
      <c r="C14" s="54"/>
      <c r="D14" s="54"/>
      <c r="E14" s="54"/>
      <c r="F14" s="54"/>
      <c r="G14" s="54"/>
      <c r="H14" s="55"/>
      <c r="I14" s="55"/>
      <c r="J14" s="51"/>
      <c r="K14" s="51"/>
      <c r="L14" s="51"/>
    </row>
    <row r="15" spans="1:13" ht="28.5" customHeight="1" x14ac:dyDescent="0.2">
      <c r="A15" s="51"/>
      <c r="B15" s="91" t="s">
        <v>44</v>
      </c>
      <c r="C15" s="92" t="s">
        <v>71</v>
      </c>
      <c r="D15" s="92" t="s">
        <v>60</v>
      </c>
      <c r="E15" s="92" t="s">
        <v>47</v>
      </c>
      <c r="F15" s="92" t="s">
        <v>67</v>
      </c>
      <c r="G15" s="92" t="s">
        <v>72</v>
      </c>
      <c r="H15" s="93" t="s">
        <v>50</v>
      </c>
      <c r="I15" s="51"/>
      <c r="J15" s="51"/>
      <c r="K15" s="51"/>
    </row>
    <row r="16" spans="1:13" x14ac:dyDescent="0.2">
      <c r="A16" s="51"/>
      <c r="B16" s="66">
        <v>1</v>
      </c>
      <c r="C16" s="103"/>
      <c r="D16" s="103"/>
      <c r="E16" s="104"/>
      <c r="F16" s="104"/>
      <c r="G16" s="105"/>
      <c r="H16" s="106"/>
      <c r="I16" s="51"/>
      <c r="J16" s="51"/>
      <c r="K16" s="51"/>
    </row>
    <row r="17" spans="1:9" ht="15" customHeight="1" x14ac:dyDescent="0.2">
      <c r="A17" s="51"/>
      <c r="B17" s="99" t="s">
        <v>51</v>
      </c>
      <c r="C17" s="73"/>
      <c r="D17" s="73"/>
      <c r="E17" s="73"/>
      <c r="F17" s="73"/>
      <c r="G17" s="74"/>
      <c r="H17" s="75">
        <f>SUM(H16:H16)</f>
        <v>0</v>
      </c>
    </row>
    <row r="18" spans="1:9" ht="15" customHeight="1" x14ac:dyDescent="0.2">
      <c r="A18" s="51"/>
      <c r="B18" s="107"/>
      <c r="C18" s="108"/>
      <c r="D18" s="108"/>
      <c r="E18" s="108"/>
      <c r="F18" s="108"/>
      <c r="G18" s="108"/>
      <c r="H18" s="108"/>
      <c r="I18" s="109"/>
    </row>
    <row r="19" spans="1:9" ht="15" customHeight="1" x14ac:dyDescent="0.2">
      <c r="A19" s="51"/>
      <c r="B19" s="189" t="s">
        <v>73</v>
      </c>
      <c r="C19" s="189"/>
      <c r="D19" s="189"/>
      <c r="E19" s="75">
        <f>I13+H17</f>
        <v>0</v>
      </c>
    </row>
    <row r="20" spans="1:9" ht="15" customHeight="1" x14ac:dyDescent="0.2">
      <c r="A20" s="51"/>
      <c r="B20" s="107"/>
      <c r="C20" s="108"/>
      <c r="D20" s="108"/>
      <c r="E20" s="108"/>
      <c r="F20" s="108"/>
      <c r="G20" s="108"/>
      <c r="H20" s="108"/>
      <c r="I20" s="109"/>
    </row>
    <row r="21" spans="1:9" ht="15.75" x14ac:dyDescent="0.2">
      <c r="B21" s="110" t="s">
        <v>52</v>
      </c>
      <c r="C21" s="51" t="s">
        <v>74</v>
      </c>
      <c r="D21" s="51"/>
      <c r="E21" s="51"/>
      <c r="F21" s="51"/>
      <c r="G21" s="48"/>
      <c r="H21" s="48"/>
      <c r="I21" s="48"/>
    </row>
    <row r="22" spans="1:9" ht="15.75" x14ac:dyDescent="0.2">
      <c r="B22" s="77" t="s">
        <v>54</v>
      </c>
      <c r="C22" s="48" t="s">
        <v>75</v>
      </c>
      <c r="D22" s="48"/>
      <c r="E22" s="48"/>
      <c r="F22" s="48"/>
      <c r="G22" s="48"/>
      <c r="H22" s="48"/>
      <c r="I22" s="48"/>
    </row>
    <row r="23" spans="1:9" ht="15.75" x14ac:dyDescent="0.2">
      <c r="B23" s="77" t="s">
        <v>56</v>
      </c>
      <c r="C23" s="48" t="s">
        <v>76</v>
      </c>
      <c r="D23" s="48"/>
      <c r="E23" s="48"/>
      <c r="F23" s="48"/>
      <c r="G23" s="48"/>
      <c r="H23" s="48"/>
      <c r="I23" s="48"/>
    </row>
    <row r="24" spans="1:9" ht="15.75" x14ac:dyDescent="0.2">
      <c r="B24" s="77" t="s">
        <v>77</v>
      </c>
      <c r="C24" s="111" t="s">
        <v>78</v>
      </c>
      <c r="D24" s="111"/>
      <c r="E24" s="111"/>
      <c r="F24" s="111"/>
      <c r="G24" s="111"/>
      <c r="H24" s="111"/>
      <c r="I24" s="111"/>
    </row>
    <row r="25" spans="1:9" ht="15.75" customHeight="1" x14ac:dyDescent="0.2">
      <c r="B25" s="190"/>
      <c r="C25" s="190"/>
      <c r="D25" s="190"/>
      <c r="E25" s="190"/>
      <c r="F25" s="190"/>
      <c r="G25" s="190"/>
      <c r="H25" s="190"/>
      <c r="I25" s="190"/>
    </row>
    <row r="26" spans="1:9" ht="15.75" x14ac:dyDescent="0.2">
      <c r="B26" s="77"/>
      <c r="C26" s="111"/>
      <c r="D26" s="111"/>
      <c r="E26" s="111"/>
      <c r="F26" s="111"/>
      <c r="G26" s="111"/>
      <c r="H26" s="111"/>
      <c r="I26" s="111"/>
    </row>
    <row r="27" spans="1:9" x14ac:dyDescent="0.2">
      <c r="B27" s="51"/>
      <c r="C27" s="51"/>
      <c r="D27" s="51"/>
      <c r="E27" s="51"/>
      <c r="F27" s="51"/>
      <c r="G27" s="51"/>
    </row>
  </sheetData>
  <mergeCells count="4">
    <mergeCell ref="B6:I6"/>
    <mergeCell ref="B7:I7"/>
    <mergeCell ref="B19:D19"/>
    <mergeCell ref="B25:I25"/>
  </mergeCells>
  <printOptions horizontalCentered="1"/>
  <pageMargins left="0.39374999999999999" right="0.39374999999999999" top="0.39374999999999999" bottom="0.39374999999999999" header="0.51180555555555496" footer="0.51180555555555496"/>
  <pageSetup paperSize="9" scale="95" firstPageNumber="0" orientation="landscape" horizontalDpi="300" verticalDpi="30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22"/>
  <sheetViews>
    <sheetView showGridLines="0" topLeftCell="A4" zoomScale="75" zoomScaleNormal="75" workbookViewId="0"/>
  </sheetViews>
  <sheetFormatPr defaultRowHeight="12.75" x14ac:dyDescent="0.2"/>
  <cols>
    <col min="1" max="1" width="1.28515625" style="47" customWidth="1"/>
    <col min="2" max="2" width="4.85546875" style="47" customWidth="1"/>
    <col min="3" max="3" width="30.42578125" style="47" customWidth="1"/>
    <col min="4" max="4" width="24.5703125" style="47" customWidth="1"/>
    <col min="5" max="5" width="16.140625" style="47" customWidth="1"/>
    <col min="6" max="6" width="12.85546875" style="47" customWidth="1"/>
    <col min="7" max="7" width="16" style="47" customWidth="1"/>
    <col min="8" max="8" width="9.5703125" style="47" customWidth="1"/>
    <col min="9" max="9" width="15.140625" style="47" customWidth="1"/>
    <col min="10" max="10" width="16.28515625" style="47" customWidth="1"/>
    <col min="11" max="11" width="15.7109375" style="47" customWidth="1"/>
    <col min="12" max="1025" width="9.140625" style="47" customWidth="1"/>
  </cols>
  <sheetData>
    <row r="1" spans="1:13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13" x14ac:dyDescent="0.2">
      <c r="A2" s="48"/>
      <c r="B2" s="49"/>
      <c r="C2" s="49" t="s">
        <v>0</v>
      </c>
      <c r="D2" s="49"/>
      <c r="E2" s="49"/>
      <c r="F2" s="49"/>
      <c r="K2" s="50"/>
      <c r="L2" s="51"/>
      <c r="M2" s="51"/>
    </row>
    <row r="3" spans="1:13" ht="15" x14ac:dyDescent="0.2">
      <c r="A3" s="48"/>
      <c r="B3" s="49"/>
      <c r="C3" s="49"/>
      <c r="D3" s="49"/>
      <c r="E3" s="49"/>
      <c r="F3" s="49"/>
      <c r="G3" s="52" t="s">
        <v>40</v>
      </c>
      <c r="H3" s="52"/>
      <c r="I3" s="53" t="e">
        <f>#REF!</f>
        <v>#REF!</v>
      </c>
      <c r="K3" s="50"/>
      <c r="L3" s="51"/>
      <c r="M3" s="51"/>
    </row>
    <row r="4" spans="1:13" ht="15" x14ac:dyDescent="0.2">
      <c r="A4" s="48"/>
      <c r="B4" s="49"/>
      <c r="C4" s="49"/>
      <c r="D4" s="49"/>
      <c r="E4" s="49"/>
      <c r="F4" s="49"/>
      <c r="G4" s="52" t="s">
        <v>41</v>
      </c>
      <c r="H4" s="52"/>
      <c r="I4" s="53" t="e">
        <f>#REF!</f>
        <v>#REF!</v>
      </c>
      <c r="K4" s="50"/>
      <c r="L4" s="51"/>
      <c r="M4" s="51"/>
    </row>
    <row r="5" spans="1:13" ht="15" x14ac:dyDescent="0.2">
      <c r="A5" s="48"/>
      <c r="B5" s="49"/>
      <c r="C5" s="49"/>
      <c r="D5" s="49"/>
      <c r="E5" s="49"/>
      <c r="F5" s="49"/>
      <c r="G5" s="52" t="s">
        <v>42</v>
      </c>
      <c r="H5" s="52"/>
      <c r="I5" s="53" t="e">
        <f>#REF!</f>
        <v>#REF!</v>
      </c>
      <c r="K5" s="50"/>
      <c r="L5" s="51"/>
      <c r="M5" s="51"/>
    </row>
    <row r="6" spans="1:13" ht="15" x14ac:dyDescent="0.2">
      <c r="A6" s="48"/>
      <c r="B6" s="48"/>
      <c r="C6" s="48"/>
      <c r="E6" s="54"/>
      <c r="F6" s="54"/>
      <c r="J6" s="51"/>
      <c r="K6" s="50"/>
      <c r="L6" s="51"/>
      <c r="M6" s="51"/>
    </row>
    <row r="7" spans="1:13" ht="15" x14ac:dyDescent="0.2">
      <c r="A7" s="48"/>
      <c r="B7" s="54"/>
      <c r="C7" s="54"/>
      <c r="D7" s="54"/>
      <c r="E7" s="54"/>
      <c r="F7" s="54"/>
      <c r="G7" s="54"/>
      <c r="H7" s="55"/>
      <c r="I7" s="55"/>
      <c r="J7" s="56"/>
      <c r="K7" s="50"/>
      <c r="L7" s="51"/>
      <c r="M7" s="51"/>
    </row>
    <row r="8" spans="1:13" ht="30.75" customHeight="1" x14ac:dyDescent="0.2">
      <c r="A8" s="48"/>
      <c r="B8" s="184" t="e">
        <f>#REF!</f>
        <v>#REF!</v>
      </c>
      <c r="C8" s="184"/>
      <c r="D8" s="184"/>
      <c r="E8" s="184"/>
      <c r="F8" s="184"/>
      <c r="G8" s="184"/>
      <c r="H8" s="184"/>
      <c r="I8" s="184"/>
      <c r="J8" s="56"/>
      <c r="K8" s="50"/>
      <c r="L8" s="51"/>
      <c r="M8" s="51"/>
    </row>
    <row r="9" spans="1:13" ht="19.5" customHeight="1" x14ac:dyDescent="0.25">
      <c r="A9" s="48"/>
      <c r="B9" s="185" t="e">
        <f>#REF!</f>
        <v>#REF!</v>
      </c>
      <c r="C9" s="185"/>
      <c r="D9" s="185"/>
      <c r="E9" s="185"/>
      <c r="F9" s="185"/>
      <c r="G9" s="185"/>
      <c r="H9" s="185"/>
      <c r="I9" s="185"/>
      <c r="J9" s="56"/>
      <c r="K9" s="50"/>
      <c r="L9" s="51"/>
      <c r="M9" s="51"/>
    </row>
    <row r="10" spans="1:13" ht="15" x14ac:dyDescent="0.2">
      <c r="A10" s="48"/>
      <c r="B10" s="54"/>
      <c r="C10" s="54"/>
      <c r="D10" s="54"/>
      <c r="E10" s="54"/>
      <c r="F10" s="54"/>
      <c r="G10" s="54"/>
      <c r="H10" s="55"/>
      <c r="I10" s="55"/>
      <c r="J10" s="56"/>
      <c r="K10" s="50"/>
      <c r="L10" s="51"/>
      <c r="M10" s="51"/>
    </row>
    <row r="11" spans="1:13" s="62" customFormat="1" ht="15.75" x14ac:dyDescent="0.2">
      <c r="A11" s="57"/>
      <c r="B11" s="58" t="s">
        <v>79</v>
      </c>
      <c r="C11" s="58"/>
      <c r="D11" s="58"/>
      <c r="E11" s="59"/>
      <c r="F11" s="59"/>
      <c r="G11" s="112"/>
      <c r="H11" s="57"/>
      <c r="I11" s="57"/>
      <c r="J11" s="60"/>
      <c r="K11" s="61"/>
      <c r="L11" s="60"/>
      <c r="M11" s="60"/>
    </row>
    <row r="12" spans="1:13" ht="25.5" x14ac:dyDescent="0.2">
      <c r="A12" s="48"/>
      <c r="B12" s="63" t="s">
        <v>44</v>
      </c>
      <c r="C12" s="64" t="s">
        <v>66</v>
      </c>
      <c r="D12" s="92" t="s">
        <v>80</v>
      </c>
      <c r="E12" s="64" t="s">
        <v>47</v>
      </c>
      <c r="F12" s="92" t="s">
        <v>67</v>
      </c>
      <c r="G12" s="92" t="s">
        <v>69</v>
      </c>
      <c r="H12" s="92" t="s">
        <v>68</v>
      </c>
      <c r="I12" s="65" t="s">
        <v>50</v>
      </c>
      <c r="J12" s="50"/>
      <c r="K12" s="51"/>
      <c r="L12" s="51"/>
    </row>
    <row r="13" spans="1:13" x14ac:dyDescent="0.2">
      <c r="A13" s="48"/>
      <c r="B13" s="113">
        <v>1</v>
      </c>
      <c r="C13" s="114"/>
      <c r="D13" s="103"/>
      <c r="E13" s="115"/>
      <c r="F13" s="115"/>
      <c r="G13" s="116"/>
      <c r="H13" s="115"/>
      <c r="I13" s="106"/>
      <c r="J13" s="50"/>
      <c r="K13" s="51"/>
      <c r="L13" s="51"/>
    </row>
    <row r="14" spans="1:13" x14ac:dyDescent="0.2">
      <c r="A14" s="48"/>
      <c r="B14" s="117">
        <v>2</v>
      </c>
      <c r="C14" s="103"/>
      <c r="D14" s="103"/>
      <c r="E14" s="104"/>
      <c r="F14" s="104"/>
      <c r="G14" s="116"/>
      <c r="H14" s="105"/>
      <c r="I14" s="106"/>
      <c r="J14" s="51"/>
      <c r="K14" s="51"/>
      <c r="L14" s="51"/>
    </row>
    <row r="15" spans="1:13" ht="15" customHeight="1" x14ac:dyDescent="0.2">
      <c r="A15" s="51"/>
      <c r="B15" s="72" t="s">
        <v>51</v>
      </c>
      <c r="C15" s="73"/>
      <c r="D15" s="73"/>
      <c r="E15" s="73"/>
      <c r="F15" s="73"/>
      <c r="G15" s="73"/>
      <c r="H15" s="74"/>
      <c r="I15" s="75">
        <f>SUM(I13:I14)</f>
        <v>0</v>
      </c>
    </row>
    <row r="16" spans="1:13" ht="15.75" x14ac:dyDescent="0.2">
      <c r="B16" s="76" t="s">
        <v>52</v>
      </c>
      <c r="C16" s="51" t="s">
        <v>81</v>
      </c>
      <c r="D16" s="48"/>
      <c r="E16" s="48"/>
      <c r="F16" s="48"/>
      <c r="G16" s="48"/>
      <c r="H16" s="48"/>
      <c r="I16" s="48"/>
    </row>
    <row r="17" spans="2:9" ht="15.75" x14ac:dyDescent="0.2">
      <c r="B17" s="77" t="s">
        <v>54</v>
      </c>
      <c r="C17" s="48" t="s">
        <v>75</v>
      </c>
      <c r="D17" s="48"/>
      <c r="E17" s="48"/>
      <c r="F17" s="48"/>
      <c r="G17" s="48"/>
      <c r="H17" s="48"/>
      <c r="I17" s="48"/>
    </row>
    <row r="18" spans="2:9" ht="15.75" x14ac:dyDescent="0.2">
      <c r="B18" s="77" t="s">
        <v>56</v>
      </c>
      <c r="C18" s="48" t="s">
        <v>76</v>
      </c>
      <c r="D18" s="48"/>
      <c r="E18" s="48"/>
      <c r="F18" s="48"/>
      <c r="G18" s="48"/>
      <c r="H18" s="48"/>
      <c r="I18" s="48"/>
    </row>
    <row r="19" spans="2:9" ht="15.75" x14ac:dyDescent="0.2">
      <c r="B19" s="77" t="s">
        <v>77</v>
      </c>
      <c r="C19" s="111" t="s">
        <v>78</v>
      </c>
      <c r="D19" s="111"/>
      <c r="E19" s="111"/>
      <c r="F19" s="111"/>
      <c r="G19" s="111"/>
      <c r="H19" s="111"/>
      <c r="I19" s="111"/>
    </row>
    <row r="20" spans="2:9" ht="15.75" customHeight="1" x14ac:dyDescent="0.2">
      <c r="B20" s="190"/>
      <c r="C20" s="190"/>
      <c r="D20" s="190"/>
      <c r="E20" s="190"/>
      <c r="F20" s="190"/>
      <c r="G20" s="190"/>
      <c r="H20" s="190"/>
      <c r="I20" s="190"/>
    </row>
    <row r="21" spans="2:9" ht="15.75" x14ac:dyDescent="0.2">
      <c r="B21" s="77"/>
      <c r="C21" s="111"/>
      <c r="D21" s="111"/>
      <c r="E21" s="111"/>
      <c r="F21" s="111"/>
      <c r="G21" s="111"/>
      <c r="H21" s="111"/>
      <c r="I21" s="111"/>
    </row>
    <row r="22" spans="2:9" x14ac:dyDescent="0.2">
      <c r="B22" s="51"/>
      <c r="C22" s="51"/>
      <c r="D22" s="51"/>
      <c r="E22" s="51"/>
      <c r="F22" s="51"/>
      <c r="G22" s="51"/>
    </row>
  </sheetData>
  <mergeCells count="3">
    <mergeCell ref="B8:I8"/>
    <mergeCell ref="B9:I9"/>
    <mergeCell ref="B20:I20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20"/>
  <sheetViews>
    <sheetView showGridLines="0" topLeftCell="A10" zoomScale="75" zoomScaleNormal="75" workbookViewId="0">
      <selection activeCell="A10" sqref="A10"/>
    </sheetView>
  </sheetViews>
  <sheetFormatPr defaultRowHeight="12.75" x14ac:dyDescent="0.2"/>
  <cols>
    <col min="1" max="1" width="2.42578125" style="47" customWidth="1"/>
    <col min="2" max="2" width="4.85546875" style="47" customWidth="1"/>
    <col min="3" max="3" width="55" style="47" customWidth="1"/>
    <col min="4" max="4" width="33.7109375" style="47" customWidth="1"/>
    <col min="5" max="5" width="20" style="47" customWidth="1"/>
    <col min="6" max="6" width="17.85546875" style="47" customWidth="1"/>
    <col min="7" max="7" width="16.28515625" style="47" customWidth="1"/>
    <col min="8" max="8" width="15.7109375" style="47" customWidth="1"/>
    <col min="9" max="1025" width="9.140625" style="47" customWidth="1"/>
  </cols>
  <sheetData>
    <row r="1" spans="1:10" x14ac:dyDescent="0.2">
      <c r="A1" s="48"/>
      <c r="B1" s="48"/>
      <c r="C1" s="48"/>
      <c r="D1" s="48"/>
      <c r="E1" s="48"/>
      <c r="F1" s="48"/>
    </row>
    <row r="2" spans="1:10" ht="15" customHeight="1" x14ac:dyDescent="0.2">
      <c r="A2" s="48"/>
      <c r="B2" s="49"/>
      <c r="C2" s="49" t="s">
        <v>0</v>
      </c>
      <c r="D2" s="48"/>
      <c r="H2" s="50"/>
      <c r="I2" s="51"/>
      <c r="J2" s="51"/>
    </row>
    <row r="3" spans="1:10" ht="15" customHeight="1" x14ac:dyDescent="0.2">
      <c r="A3" s="48"/>
      <c r="B3" s="49"/>
      <c r="C3" s="49"/>
      <c r="D3" s="48"/>
      <c r="E3" s="52" t="s">
        <v>40</v>
      </c>
      <c r="F3" s="118" t="e">
        <f>#REF!</f>
        <v>#REF!</v>
      </c>
      <c r="H3" s="50"/>
      <c r="I3" s="51"/>
      <c r="J3" s="51"/>
    </row>
    <row r="4" spans="1:10" ht="15" customHeight="1" x14ac:dyDescent="0.2">
      <c r="A4" s="48"/>
      <c r="B4" s="49"/>
      <c r="C4" s="49"/>
      <c r="D4" s="48"/>
      <c r="E4" s="52" t="s">
        <v>41</v>
      </c>
      <c r="F4" s="118" t="e">
        <f>#REF!</f>
        <v>#REF!</v>
      </c>
      <c r="H4" s="50"/>
      <c r="I4" s="51"/>
      <c r="J4" s="51"/>
    </row>
    <row r="5" spans="1:10" ht="15" customHeight="1" x14ac:dyDescent="0.2">
      <c r="A5" s="48"/>
      <c r="B5" s="49"/>
      <c r="C5" s="49"/>
      <c r="D5" s="48"/>
      <c r="E5" s="52" t="s">
        <v>42</v>
      </c>
      <c r="F5" s="118" t="e">
        <f>#REF!</f>
        <v>#REF!</v>
      </c>
      <c r="H5" s="50"/>
      <c r="I5" s="51"/>
      <c r="J5" s="51"/>
    </row>
    <row r="6" spans="1:10" ht="15" customHeight="1" x14ac:dyDescent="0.2">
      <c r="A6" s="48"/>
      <c r="B6" s="48"/>
      <c r="C6" s="48"/>
      <c r="D6" s="48"/>
      <c r="H6" s="50"/>
      <c r="I6" s="51"/>
      <c r="J6" s="51"/>
    </row>
    <row r="7" spans="1:10" ht="15" x14ac:dyDescent="0.2">
      <c r="A7" s="48"/>
      <c r="B7" s="54"/>
      <c r="C7" s="54"/>
      <c r="D7" s="54"/>
      <c r="E7" s="55"/>
      <c r="F7" s="55"/>
      <c r="G7" s="56"/>
      <c r="H7" s="50"/>
      <c r="I7" s="51"/>
      <c r="J7" s="51"/>
    </row>
    <row r="8" spans="1:10" ht="34.5" customHeight="1" x14ac:dyDescent="0.2">
      <c r="A8" s="48"/>
      <c r="B8" s="184" t="e">
        <f>#REF!</f>
        <v>#REF!</v>
      </c>
      <c r="C8" s="184"/>
      <c r="D8" s="184"/>
      <c r="E8" s="184"/>
      <c r="F8" s="184"/>
      <c r="G8" s="119"/>
      <c r="H8" s="119"/>
      <c r="I8" s="119"/>
      <c r="J8" s="51"/>
    </row>
    <row r="9" spans="1:10" ht="19.5" customHeight="1" x14ac:dyDescent="0.2">
      <c r="A9" s="48"/>
      <c r="B9" s="191" t="e">
        <f>#REF!</f>
        <v>#REF!</v>
      </c>
      <c r="C9" s="191"/>
      <c r="D9" s="191"/>
      <c r="E9" s="191"/>
      <c r="F9" s="191"/>
      <c r="G9" s="119"/>
      <c r="H9" s="119"/>
      <c r="I9" s="119"/>
      <c r="J9" s="51"/>
    </row>
    <row r="10" spans="1:10" ht="15" x14ac:dyDescent="0.2">
      <c r="A10" s="48"/>
      <c r="B10" s="54"/>
      <c r="C10" s="54"/>
      <c r="D10" s="54"/>
      <c r="E10" s="55"/>
      <c r="F10" s="55"/>
      <c r="G10" s="56"/>
      <c r="H10" s="50"/>
      <c r="I10" s="51"/>
      <c r="J10" s="51"/>
    </row>
    <row r="11" spans="1:10" s="62" customFormat="1" ht="24.95" customHeight="1" x14ac:dyDescent="0.2">
      <c r="A11" s="57"/>
      <c r="B11" s="58" t="s">
        <v>82</v>
      </c>
      <c r="C11" s="58"/>
      <c r="D11" s="59"/>
      <c r="E11" s="57"/>
      <c r="F11" s="57"/>
      <c r="G11" s="60"/>
      <c r="H11" s="61"/>
      <c r="I11" s="60"/>
      <c r="J11" s="60"/>
    </row>
    <row r="12" spans="1:10" x14ac:dyDescent="0.2">
      <c r="A12" s="48"/>
      <c r="B12" s="63" t="s">
        <v>44</v>
      </c>
      <c r="C12" s="64" t="s">
        <v>45</v>
      </c>
      <c r="D12" s="120" t="s">
        <v>80</v>
      </c>
      <c r="E12" s="64" t="s">
        <v>47</v>
      </c>
      <c r="F12" s="65" t="s">
        <v>50</v>
      </c>
      <c r="G12" s="50"/>
      <c r="H12" s="51"/>
      <c r="I12" s="51"/>
    </row>
    <row r="13" spans="1:10" x14ac:dyDescent="0.2">
      <c r="A13" s="51"/>
      <c r="B13" s="66">
        <v>1</v>
      </c>
      <c r="C13" s="67"/>
      <c r="D13" s="121"/>
      <c r="E13" s="82"/>
      <c r="F13" s="71"/>
      <c r="G13" s="51"/>
      <c r="H13" s="51"/>
      <c r="I13" s="51"/>
    </row>
    <row r="14" spans="1:10" ht="15.75" customHeight="1" x14ac:dyDescent="0.2">
      <c r="A14" s="51"/>
      <c r="B14" s="66">
        <v>2</v>
      </c>
      <c r="C14" s="67"/>
      <c r="D14" s="121"/>
      <c r="E14" s="82"/>
      <c r="F14" s="71"/>
      <c r="G14" s="51"/>
      <c r="H14" s="51"/>
      <c r="I14" s="51"/>
    </row>
    <row r="15" spans="1:10" x14ac:dyDescent="0.2">
      <c r="A15" s="51"/>
      <c r="B15" s="66" t="s">
        <v>0</v>
      </c>
      <c r="C15" s="80"/>
      <c r="D15" s="122"/>
      <c r="E15" s="82"/>
      <c r="F15" s="83"/>
      <c r="G15" s="51"/>
      <c r="H15" s="123" t="s">
        <v>0</v>
      </c>
      <c r="I15" s="51"/>
      <c r="J15" s="51"/>
    </row>
    <row r="16" spans="1:10" ht="15" x14ac:dyDescent="0.2">
      <c r="A16" s="51"/>
      <c r="B16" s="72" t="s">
        <v>51</v>
      </c>
      <c r="C16" s="73"/>
      <c r="D16" s="73"/>
      <c r="E16" s="74"/>
      <c r="F16" s="75">
        <f>SUM(F13:F15)</f>
        <v>0</v>
      </c>
    </row>
    <row r="17" spans="2:6" ht="15.75" x14ac:dyDescent="0.2">
      <c r="B17" s="76" t="s">
        <v>52</v>
      </c>
      <c r="C17" s="48" t="s">
        <v>53</v>
      </c>
      <c r="D17" s="48"/>
      <c r="E17" s="48"/>
      <c r="F17" s="48"/>
    </row>
    <row r="18" spans="2:6" ht="15.75" x14ac:dyDescent="0.2">
      <c r="B18" s="77" t="s">
        <v>54</v>
      </c>
      <c r="C18" s="48" t="s">
        <v>55</v>
      </c>
      <c r="D18" s="48"/>
      <c r="E18" s="48"/>
      <c r="F18" s="48"/>
    </row>
    <row r="19" spans="2:6" ht="15.75" x14ac:dyDescent="0.2">
      <c r="B19" s="78" t="s">
        <v>56</v>
      </c>
      <c r="C19" s="79" t="s">
        <v>57</v>
      </c>
      <c r="D19" s="79"/>
      <c r="E19" s="79"/>
      <c r="F19" s="79"/>
    </row>
    <row r="20" spans="2:6" x14ac:dyDescent="0.2">
      <c r="B20" s="51"/>
      <c r="C20" s="51"/>
      <c r="D20" s="51"/>
    </row>
  </sheetData>
  <mergeCells count="2">
    <mergeCell ref="B8:F8"/>
    <mergeCell ref="B9:F9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26"/>
  <sheetViews>
    <sheetView showGridLines="0" zoomScale="85" zoomScaleNormal="85" workbookViewId="0">
      <selection activeCell="A10" sqref="A10"/>
    </sheetView>
  </sheetViews>
  <sheetFormatPr defaultRowHeight="12.75" x14ac:dyDescent="0.2"/>
  <cols>
    <col min="1" max="1" width="1.28515625" style="124" customWidth="1"/>
    <col min="2" max="2" width="4.85546875" style="124" customWidth="1"/>
    <col min="3" max="3" width="35.28515625" style="124" customWidth="1"/>
    <col min="4" max="4" width="31.7109375" style="125" customWidth="1"/>
    <col min="5" max="5" width="16.140625" style="126" customWidth="1"/>
    <col min="6" max="6" width="17.5703125" style="124" customWidth="1"/>
    <col min="7" max="7" width="9.28515625" style="124" customWidth="1"/>
    <col min="8" max="8" width="15.140625" style="127" customWidth="1"/>
    <col min="9" max="9" width="16.28515625" style="128" customWidth="1"/>
    <col min="10" max="10" width="15.7109375" style="128" customWidth="1"/>
    <col min="11" max="13" width="9.140625" style="128" customWidth="1"/>
    <col min="14" max="14" width="11.28515625" style="128" customWidth="1"/>
    <col min="15" max="15" width="9.28515625" style="128" customWidth="1"/>
    <col min="16" max="16" width="10.140625" style="128" customWidth="1"/>
    <col min="17" max="17" width="9.140625" style="128" customWidth="1"/>
    <col min="18" max="18" width="9.28515625" style="128" customWidth="1"/>
    <col min="19" max="21" width="9.140625" style="128" customWidth="1"/>
    <col min="22" max="22" width="11.28515625" style="128" customWidth="1"/>
    <col min="23" max="23" width="9.28515625" style="128" customWidth="1"/>
    <col min="24" max="24" width="10.140625" style="128" customWidth="1"/>
    <col min="25" max="25" width="9.140625" style="128" customWidth="1"/>
    <col min="26" max="26" width="9.28515625" style="128" customWidth="1"/>
    <col min="27" max="29" width="9.140625" style="128" customWidth="1"/>
    <col min="30" max="30" width="11.28515625" style="128" customWidth="1"/>
    <col min="31" max="31" width="9.28515625" style="128" customWidth="1"/>
    <col min="32" max="32" width="10.140625" style="128" customWidth="1"/>
    <col min="33" max="33" width="9.140625" style="128" customWidth="1"/>
    <col min="34" max="34" width="9.28515625" style="128" customWidth="1"/>
    <col min="35" max="37" width="9.140625" style="128" customWidth="1"/>
    <col min="38" max="38" width="11.28515625" style="128" customWidth="1"/>
    <col min="39" max="39" width="9.28515625" style="128" customWidth="1"/>
    <col min="40" max="40" width="10.140625" style="128" customWidth="1"/>
    <col min="41" max="41" width="9.140625" style="128" customWidth="1"/>
    <col min="42" max="42" width="9.28515625" style="128" customWidth="1"/>
    <col min="43" max="45" width="9.140625" style="128" customWidth="1"/>
    <col min="46" max="46" width="11.28515625" style="128" customWidth="1"/>
    <col min="47" max="47" width="9.28515625" style="128" customWidth="1"/>
    <col min="48" max="48" width="10.140625" style="128" customWidth="1"/>
    <col min="49" max="49" width="9.140625" style="128" customWidth="1"/>
    <col min="50" max="50" width="9.28515625" style="128" customWidth="1"/>
    <col min="51" max="53" width="9.140625" style="128" customWidth="1"/>
    <col min="54" max="54" width="11.28515625" style="128" customWidth="1"/>
    <col min="55" max="55" width="9.28515625" style="128" customWidth="1"/>
    <col min="56" max="56" width="10.140625" style="128" customWidth="1"/>
    <col min="57" max="57" width="9.140625" style="128" customWidth="1"/>
    <col min="58" max="58" width="9.28515625" style="128" customWidth="1"/>
    <col min="59" max="61" width="9.140625" style="128" customWidth="1"/>
    <col min="62" max="62" width="11.28515625" style="128" customWidth="1"/>
    <col min="63" max="63" width="9.28515625" style="128" customWidth="1"/>
    <col min="64" max="64" width="10.140625" style="128" customWidth="1"/>
    <col min="65" max="65" width="9.140625" style="128" customWidth="1"/>
    <col min="66" max="66" width="9.28515625" style="128" customWidth="1"/>
    <col min="67" max="69" width="9.140625" style="128" customWidth="1"/>
    <col min="70" max="70" width="11.28515625" style="128" customWidth="1"/>
    <col min="71" max="71" width="9.28515625" style="128" customWidth="1"/>
    <col min="72" max="72" width="10.140625" style="128" customWidth="1"/>
    <col min="73" max="73" width="9.140625" style="128" customWidth="1"/>
    <col min="74" max="74" width="9.28515625" style="128" customWidth="1"/>
    <col min="75" max="77" width="9.140625" style="128" customWidth="1"/>
    <col min="78" max="78" width="11.28515625" style="128" customWidth="1"/>
    <col min="79" max="79" width="9.28515625" style="128" customWidth="1"/>
    <col min="80" max="80" width="10.140625" style="128" customWidth="1"/>
    <col min="81" max="81" width="9.140625" style="128" customWidth="1"/>
    <col min="82" max="82" width="9.28515625" style="128" customWidth="1"/>
    <col min="83" max="85" width="9.140625" style="128" customWidth="1"/>
    <col min="86" max="86" width="11.28515625" style="128" customWidth="1"/>
    <col min="87" max="87" width="9.28515625" style="128" customWidth="1"/>
    <col min="88" max="88" width="10.140625" style="128" customWidth="1"/>
    <col min="89" max="89" width="9.140625" style="128" customWidth="1"/>
    <col min="90" max="90" width="9.28515625" style="128" customWidth="1"/>
    <col min="91" max="93" width="9.140625" style="128" customWidth="1"/>
    <col min="94" max="94" width="11.28515625" style="128" customWidth="1"/>
    <col min="95" max="95" width="9.28515625" style="128" customWidth="1"/>
    <col min="96" max="96" width="10.140625" style="128" customWidth="1"/>
    <col min="97" max="97" width="9.140625" style="128" customWidth="1"/>
    <col min="98" max="98" width="9.28515625" style="128" customWidth="1"/>
    <col min="99" max="101" width="9.140625" style="128" customWidth="1"/>
    <col min="102" max="102" width="11.28515625" style="128" customWidth="1"/>
    <col min="103" max="103" width="9.28515625" style="128" customWidth="1"/>
    <col min="104" max="104" width="10.140625" style="128" customWidth="1"/>
    <col min="105" max="105" width="9.140625" style="128" customWidth="1"/>
    <col min="106" max="106" width="9.28515625" style="128" customWidth="1"/>
    <col min="107" max="109" width="9.140625" style="128" customWidth="1"/>
    <col min="110" max="110" width="11.28515625" style="128" customWidth="1"/>
    <col min="111" max="111" width="9.28515625" style="128" customWidth="1"/>
    <col min="112" max="112" width="10.140625" style="128" customWidth="1"/>
    <col min="113" max="113" width="9.140625" style="128" customWidth="1"/>
    <col min="114" max="114" width="9.28515625" style="128" customWidth="1"/>
    <col min="115" max="117" width="9.140625" style="128" customWidth="1"/>
    <col min="118" max="118" width="11.28515625" style="128" customWidth="1"/>
    <col min="119" max="119" width="9.28515625" style="128" customWidth="1"/>
    <col min="120" max="120" width="10.140625" style="128" customWidth="1"/>
    <col min="121" max="121" width="9.140625" style="128" customWidth="1"/>
    <col min="122" max="122" width="9.28515625" style="128" customWidth="1"/>
    <col min="123" max="125" width="9.140625" style="128" customWidth="1"/>
    <col min="126" max="126" width="11.28515625" style="128" customWidth="1"/>
    <col min="127" max="127" width="9.28515625" style="128" customWidth="1"/>
    <col min="128" max="128" width="10.140625" style="128" customWidth="1"/>
    <col min="129" max="129" width="9.140625" style="128" customWidth="1"/>
    <col min="130" max="130" width="9.28515625" style="128" customWidth="1"/>
    <col min="131" max="133" width="9.140625" style="128" customWidth="1"/>
    <col min="134" max="134" width="11.28515625" style="128" customWidth="1"/>
    <col min="135" max="135" width="9.28515625" style="128" customWidth="1"/>
    <col min="136" max="136" width="10.140625" style="128" customWidth="1"/>
    <col min="137" max="137" width="9.140625" style="128" customWidth="1"/>
    <col min="138" max="138" width="9.28515625" style="128" customWidth="1"/>
    <col min="139" max="141" width="9.140625" style="128" customWidth="1"/>
    <col min="142" max="142" width="11.28515625" style="128" customWidth="1"/>
    <col min="143" max="143" width="9.28515625" style="128" customWidth="1"/>
    <col min="144" max="144" width="10.140625" style="128" customWidth="1"/>
    <col min="145" max="145" width="9.140625" style="128" customWidth="1"/>
    <col min="146" max="146" width="9.28515625" style="128" customWidth="1"/>
    <col min="147" max="149" width="9.140625" style="128" customWidth="1"/>
    <col min="150" max="150" width="11.28515625" style="128" customWidth="1"/>
    <col min="151" max="151" width="9.28515625" style="128" customWidth="1"/>
    <col min="152" max="152" width="10.140625" style="128" customWidth="1"/>
    <col min="153" max="153" width="9.140625" style="128" customWidth="1"/>
    <col min="154" max="154" width="9.28515625" style="128" customWidth="1"/>
    <col min="155" max="157" width="9.140625" style="128" customWidth="1"/>
    <col min="158" max="158" width="11.28515625" style="128" customWidth="1"/>
    <col min="159" max="159" width="9.28515625" style="128" customWidth="1"/>
    <col min="160" max="160" width="10.140625" style="128" customWidth="1"/>
    <col min="161" max="161" width="9.140625" style="128" customWidth="1"/>
    <col min="162" max="162" width="9.28515625" style="128" customWidth="1"/>
    <col min="163" max="165" width="9.140625" style="128" customWidth="1"/>
    <col min="166" max="166" width="11.28515625" style="128" customWidth="1"/>
    <col min="167" max="167" width="9.28515625" style="128" customWidth="1"/>
    <col min="168" max="168" width="10.140625" style="128" customWidth="1"/>
    <col min="169" max="169" width="9.140625" style="128" customWidth="1"/>
    <col min="170" max="170" width="9.28515625" style="128" customWidth="1"/>
    <col min="171" max="173" width="9.140625" style="128" customWidth="1"/>
    <col min="174" max="174" width="11.28515625" style="128" customWidth="1"/>
    <col min="175" max="175" width="9.28515625" style="128" customWidth="1"/>
    <col min="176" max="176" width="10.140625" style="128" customWidth="1"/>
    <col min="177" max="177" width="9.140625" style="128" customWidth="1"/>
    <col min="178" max="178" width="9.28515625" style="128" customWidth="1"/>
    <col min="179" max="181" width="9.140625" style="128" customWidth="1"/>
    <col min="182" max="182" width="11.28515625" style="128" customWidth="1"/>
    <col min="183" max="183" width="9.28515625" style="128" customWidth="1"/>
    <col min="184" max="184" width="10.140625" style="128" customWidth="1"/>
    <col min="185" max="185" width="9.140625" style="128" customWidth="1"/>
    <col min="186" max="186" width="9.28515625" style="128" customWidth="1"/>
    <col min="187" max="189" width="9.140625" style="128" customWidth="1"/>
    <col min="190" max="190" width="11.28515625" style="128" customWidth="1"/>
    <col min="191" max="191" width="9.28515625" style="128" customWidth="1"/>
    <col min="192" max="192" width="10.140625" style="128" customWidth="1"/>
    <col min="193" max="193" width="9.140625" style="128" customWidth="1"/>
    <col min="194" max="194" width="9.28515625" style="128" customWidth="1"/>
    <col min="195" max="197" width="9.140625" style="128" customWidth="1"/>
    <col min="198" max="198" width="11.28515625" style="128" customWidth="1"/>
    <col min="199" max="199" width="9.28515625" style="128" customWidth="1"/>
    <col min="200" max="200" width="10.140625" style="128" customWidth="1"/>
    <col min="201" max="201" width="9.140625" style="128" customWidth="1"/>
    <col min="202" max="202" width="9.28515625" style="128" customWidth="1"/>
    <col min="203" max="205" width="9.140625" style="128" customWidth="1"/>
    <col min="206" max="206" width="11.28515625" style="128" customWidth="1"/>
    <col min="207" max="207" width="9.28515625" style="128" customWidth="1"/>
    <col min="208" max="208" width="10.140625" style="128" customWidth="1"/>
    <col min="209" max="209" width="9.140625" style="128" customWidth="1"/>
    <col min="210" max="210" width="9.28515625" style="128" customWidth="1"/>
    <col min="211" max="213" width="9.140625" style="128" customWidth="1"/>
    <col min="214" max="214" width="11.28515625" style="128" customWidth="1"/>
    <col min="215" max="215" width="9.28515625" style="128" customWidth="1"/>
    <col min="216" max="216" width="10.140625" style="128" customWidth="1"/>
    <col min="217" max="217" width="9.140625" style="128" customWidth="1"/>
    <col min="218" max="218" width="9.28515625" style="128" customWidth="1"/>
    <col min="219" max="221" width="9.140625" style="128" customWidth="1"/>
    <col min="222" max="222" width="11.28515625" style="128" customWidth="1"/>
    <col min="223" max="223" width="9.28515625" style="128" customWidth="1"/>
    <col min="224" max="224" width="10.140625" style="128" customWidth="1"/>
    <col min="225" max="225" width="9.140625" style="128" customWidth="1"/>
    <col min="226" max="226" width="9.28515625" style="128" customWidth="1"/>
    <col min="227" max="229" width="9.140625" style="128" customWidth="1"/>
    <col min="230" max="230" width="11.28515625" style="128" customWidth="1"/>
    <col min="231" max="231" width="9.28515625" style="128" customWidth="1"/>
    <col min="232" max="232" width="10.140625" style="128" customWidth="1"/>
    <col min="233" max="233" width="9.140625" style="128" customWidth="1"/>
    <col min="234" max="234" width="9.28515625" style="128" customWidth="1"/>
    <col min="235" max="237" width="9.140625" style="128" customWidth="1"/>
    <col min="238" max="238" width="11.28515625" style="128" customWidth="1"/>
    <col min="239" max="239" width="9.28515625" style="128" customWidth="1"/>
    <col min="240" max="240" width="10.140625" style="128" customWidth="1"/>
    <col min="241" max="241" width="9.140625" style="128" customWidth="1"/>
    <col min="242" max="242" width="9.28515625" style="128" customWidth="1"/>
    <col min="243" max="245" width="9.140625" style="128" customWidth="1"/>
    <col min="246" max="246" width="11.28515625" style="128" customWidth="1"/>
    <col min="247" max="247" width="9.28515625" style="128" customWidth="1"/>
    <col min="248" max="248" width="10.140625" style="128" customWidth="1"/>
    <col min="249" max="249" width="9.140625" style="128" customWidth="1"/>
    <col min="250" max="250" width="9.28515625" style="128" customWidth="1"/>
    <col min="251" max="253" width="9.140625" style="128" customWidth="1"/>
    <col min="254" max="254" width="11.28515625" style="128" customWidth="1"/>
    <col min="255" max="255" width="9.28515625" style="128" customWidth="1"/>
    <col min="256" max="1025" width="10.140625" style="128" customWidth="1"/>
  </cols>
  <sheetData>
    <row r="1" spans="1:10" x14ac:dyDescent="0.2">
      <c r="A1" s="129"/>
      <c r="B1" s="129"/>
      <c r="C1" s="129"/>
      <c r="D1" s="130"/>
      <c r="E1" s="131"/>
      <c r="F1" s="129"/>
      <c r="G1" s="129"/>
      <c r="H1" s="132"/>
    </row>
    <row r="2" spans="1:10" x14ac:dyDescent="0.2">
      <c r="A2" s="129"/>
      <c r="B2" s="129"/>
      <c r="C2" s="129" t="s">
        <v>0</v>
      </c>
      <c r="D2" s="130"/>
      <c r="E2" s="131"/>
      <c r="J2" s="133"/>
    </row>
    <row r="3" spans="1:10" x14ac:dyDescent="0.2">
      <c r="A3" s="129"/>
      <c r="B3" s="129"/>
      <c r="C3" s="129"/>
      <c r="D3" s="130"/>
      <c r="E3" s="131"/>
      <c r="F3" s="134" t="s">
        <v>40</v>
      </c>
      <c r="G3" s="134" t="s">
        <v>83</v>
      </c>
      <c r="H3" s="135"/>
      <c r="J3" s="133"/>
    </row>
    <row r="4" spans="1:10" x14ac:dyDescent="0.2">
      <c r="A4" s="129"/>
      <c r="B4" s="129"/>
      <c r="C4" s="129"/>
      <c r="D4" s="130"/>
      <c r="E4" s="131"/>
      <c r="F4" s="134" t="s">
        <v>41</v>
      </c>
      <c r="G4" s="134" t="s">
        <v>84</v>
      </c>
      <c r="H4" s="135"/>
      <c r="J4" s="133"/>
    </row>
    <row r="5" spans="1:10" x14ac:dyDescent="0.2">
      <c r="A5" s="129"/>
      <c r="B5" s="129"/>
      <c r="C5" s="129"/>
      <c r="D5" s="130"/>
      <c r="E5" s="131"/>
      <c r="F5" s="134" t="s">
        <v>42</v>
      </c>
      <c r="G5" s="134" t="s">
        <v>84</v>
      </c>
      <c r="H5" s="135"/>
      <c r="J5" s="133"/>
    </row>
    <row r="6" spans="1:10" x14ac:dyDescent="0.2">
      <c r="A6" s="129"/>
      <c r="B6" s="129"/>
      <c r="C6" s="129"/>
      <c r="E6" s="136"/>
      <c r="J6" s="133"/>
    </row>
    <row r="7" spans="1:10" x14ac:dyDescent="0.2">
      <c r="A7" s="129"/>
      <c r="B7" s="137"/>
      <c r="C7" s="132"/>
      <c r="D7" s="137"/>
      <c r="E7" s="136"/>
      <c r="F7" s="137"/>
      <c r="G7" s="138"/>
      <c r="H7" s="138"/>
      <c r="I7" s="56"/>
      <c r="J7" s="133"/>
    </row>
    <row r="8" spans="1:10" ht="19.5" customHeight="1" x14ac:dyDescent="0.2">
      <c r="A8" s="129"/>
      <c r="B8" s="193" t="e">
        <f>#REF!</f>
        <v>#REF!</v>
      </c>
      <c r="C8" s="193"/>
      <c r="D8" s="193"/>
      <c r="E8" s="193"/>
      <c r="F8" s="193"/>
      <c r="G8" s="193"/>
      <c r="H8" s="193"/>
      <c r="I8" s="139"/>
      <c r="J8" s="133"/>
    </row>
    <row r="9" spans="1:10" ht="19.5" customHeight="1" x14ac:dyDescent="0.2">
      <c r="A9" s="129"/>
      <c r="B9" s="194" t="e">
        <f>#REF!</f>
        <v>#REF!</v>
      </c>
      <c r="C9" s="194"/>
      <c r="D9" s="194"/>
      <c r="E9" s="194"/>
      <c r="F9" s="194"/>
      <c r="G9" s="194"/>
      <c r="H9" s="194"/>
      <c r="I9" s="140"/>
      <c r="J9" s="133"/>
    </row>
    <row r="10" spans="1:10" x14ac:dyDescent="0.2">
      <c r="A10" s="129"/>
      <c r="B10" s="137"/>
      <c r="C10" s="132"/>
      <c r="D10" s="137"/>
      <c r="E10" s="136"/>
      <c r="F10" s="137"/>
      <c r="G10" s="138"/>
      <c r="H10" s="138"/>
      <c r="I10" s="56"/>
      <c r="J10" s="133"/>
    </row>
    <row r="11" spans="1:10" s="145" customFormat="1" ht="24.95" customHeight="1" x14ac:dyDescent="0.2">
      <c r="A11" s="141"/>
      <c r="B11" s="142" t="s">
        <v>85</v>
      </c>
      <c r="C11" s="143"/>
      <c r="D11" s="142"/>
      <c r="E11" s="144"/>
      <c r="F11" s="141"/>
      <c r="G11" s="141"/>
      <c r="H11" s="143"/>
      <c r="J11" s="146"/>
    </row>
    <row r="12" spans="1:10" x14ac:dyDescent="0.2">
      <c r="A12" s="129"/>
      <c r="B12" s="63" t="s">
        <v>44</v>
      </c>
      <c r="C12" s="147" t="s">
        <v>45</v>
      </c>
      <c r="D12" s="148" t="s">
        <v>60</v>
      </c>
      <c r="E12" s="64" t="s">
        <v>47</v>
      </c>
      <c r="F12" s="64" t="s">
        <v>48</v>
      </c>
      <c r="G12" s="149" t="s">
        <v>49</v>
      </c>
      <c r="H12" s="149" t="s">
        <v>50</v>
      </c>
      <c r="I12" s="133"/>
    </row>
    <row r="13" spans="1:10" x14ac:dyDescent="0.2">
      <c r="A13" s="129"/>
      <c r="B13" s="187" t="s">
        <v>86</v>
      </c>
      <c r="C13" s="187"/>
      <c r="D13" s="187"/>
      <c r="E13" s="187"/>
      <c r="F13" s="187"/>
      <c r="G13" s="187"/>
      <c r="H13" s="187"/>
      <c r="I13" s="133"/>
    </row>
    <row r="14" spans="1:10" ht="13.5" customHeight="1" x14ac:dyDescent="0.2">
      <c r="A14" s="129"/>
      <c r="B14" s="150">
        <v>1</v>
      </c>
      <c r="C14" s="151"/>
      <c r="D14" s="152"/>
      <c r="E14" s="82"/>
      <c r="F14" s="153"/>
      <c r="G14" s="154"/>
      <c r="H14" s="153">
        <f>G14*F14</f>
        <v>0</v>
      </c>
      <c r="I14" s="155"/>
    </row>
    <row r="15" spans="1:10" ht="13.5" customHeight="1" x14ac:dyDescent="0.2">
      <c r="A15" s="129"/>
      <c r="B15" s="150">
        <v>2</v>
      </c>
      <c r="C15" s="151"/>
      <c r="D15" s="152"/>
      <c r="E15" s="82"/>
      <c r="F15" s="156"/>
      <c r="G15" s="154"/>
      <c r="H15" s="153">
        <f>F15*G15</f>
        <v>0</v>
      </c>
      <c r="I15" s="155"/>
    </row>
    <row r="16" spans="1:10" ht="13.5" customHeight="1" x14ac:dyDescent="0.2">
      <c r="A16" s="129"/>
      <c r="B16" s="150">
        <v>3</v>
      </c>
      <c r="C16" s="151"/>
      <c r="D16" s="152"/>
      <c r="E16" s="82"/>
      <c r="F16" s="156"/>
      <c r="G16" s="154"/>
      <c r="H16" s="153">
        <f>G16*F16</f>
        <v>0</v>
      </c>
      <c r="I16" s="157"/>
    </row>
    <row r="17" spans="1:9" x14ac:dyDescent="0.2">
      <c r="A17" s="158"/>
      <c r="B17" s="195" t="s">
        <v>62</v>
      </c>
      <c r="C17" s="195"/>
      <c r="D17" s="195"/>
      <c r="E17" s="195"/>
      <c r="F17" s="195"/>
      <c r="G17" s="195"/>
      <c r="H17" s="159">
        <f>SUM(H14:H16)</f>
        <v>0</v>
      </c>
    </row>
    <row r="18" spans="1:9" x14ac:dyDescent="0.2">
      <c r="A18" s="158"/>
      <c r="B18" s="187" t="s">
        <v>87</v>
      </c>
      <c r="C18" s="187"/>
      <c r="D18" s="187"/>
      <c r="E18" s="187"/>
      <c r="F18" s="187"/>
      <c r="G18" s="187"/>
      <c r="H18" s="187"/>
    </row>
    <row r="19" spans="1:9" ht="13.5" customHeight="1" x14ac:dyDescent="0.2">
      <c r="A19" s="158"/>
      <c r="B19" s="150">
        <v>1</v>
      </c>
      <c r="C19" s="151"/>
      <c r="D19" s="152"/>
      <c r="E19" s="160"/>
      <c r="F19" s="156"/>
      <c r="G19" s="154"/>
      <c r="H19" s="153">
        <f>F19*G19</f>
        <v>0</v>
      </c>
      <c r="I19" s="161" t="s">
        <v>0</v>
      </c>
    </row>
    <row r="20" spans="1:9" ht="13.5" customHeight="1" x14ac:dyDescent="0.2">
      <c r="A20" s="158"/>
      <c r="B20" s="150">
        <v>2</v>
      </c>
      <c r="C20" s="151"/>
      <c r="D20" s="152"/>
      <c r="E20" s="160"/>
      <c r="F20" s="156"/>
      <c r="G20" s="154"/>
      <c r="H20" s="153">
        <f>F20*G20</f>
        <v>0</v>
      </c>
    </row>
    <row r="21" spans="1:9" x14ac:dyDescent="0.2">
      <c r="A21" s="158"/>
    </row>
    <row r="22" spans="1:9" x14ac:dyDescent="0.2">
      <c r="A22" s="158"/>
      <c r="B22" s="192" t="s">
        <v>64</v>
      </c>
      <c r="C22" s="192"/>
      <c r="D22" s="192"/>
      <c r="E22" s="192"/>
      <c r="F22" s="192"/>
      <c r="G22" s="192"/>
      <c r="H22" s="159">
        <f>SUM(H19:H21)</f>
        <v>0</v>
      </c>
    </row>
    <row r="23" spans="1:9" x14ac:dyDescent="0.2">
      <c r="A23" s="158"/>
      <c r="B23" s="162" t="s">
        <v>51</v>
      </c>
      <c r="C23" s="163"/>
      <c r="D23" s="164"/>
      <c r="E23" s="165"/>
      <c r="F23" s="163"/>
      <c r="G23" s="163"/>
      <c r="H23" s="159">
        <f>H17+H22</f>
        <v>0</v>
      </c>
    </row>
    <row r="24" spans="1:9" x14ac:dyDescent="0.2">
      <c r="B24" s="166" t="s">
        <v>52</v>
      </c>
      <c r="C24" s="129" t="s">
        <v>53</v>
      </c>
      <c r="D24" s="130"/>
      <c r="E24" s="131"/>
      <c r="F24" s="129"/>
      <c r="G24" s="129"/>
      <c r="H24" s="132"/>
    </row>
    <row r="25" spans="1:9" x14ac:dyDescent="0.2">
      <c r="B25" s="167" t="s">
        <v>54</v>
      </c>
      <c r="C25" s="129" t="s">
        <v>55</v>
      </c>
      <c r="D25" s="130"/>
      <c r="E25" s="131"/>
      <c r="F25" s="129"/>
      <c r="G25" s="129"/>
      <c r="H25" s="132"/>
    </row>
    <row r="26" spans="1:9" x14ac:dyDescent="0.2">
      <c r="B26" s="168" t="s">
        <v>56</v>
      </c>
      <c r="C26" s="169" t="s">
        <v>57</v>
      </c>
      <c r="D26" s="170"/>
      <c r="E26" s="171"/>
      <c r="F26" s="169"/>
      <c r="G26" s="169"/>
      <c r="H26" s="132"/>
    </row>
  </sheetData>
  <mergeCells count="6">
    <mergeCell ref="B22:G22"/>
    <mergeCell ref="B8:H8"/>
    <mergeCell ref="B9:H9"/>
    <mergeCell ref="B13:H13"/>
    <mergeCell ref="B17:G17"/>
    <mergeCell ref="B18:H18"/>
  </mergeCells>
  <printOptions horizontalCentered="1"/>
  <pageMargins left="0.39374999999999999" right="0.3" top="0.17013888888888901" bottom="0.15972222222222199" header="0.51180555555555496" footer="0.51180555555555496"/>
  <pageSetup paperSize="9" scale="85" firstPageNumber="0" orientation="landscape" horizontalDpi="300" verticalDpi="300"/>
  <rowBreaks count="1" manualBreakCount="1">
    <brk id="17" max="16383" man="1"/>
  </rowBreak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14</vt:i4>
      </vt:variant>
    </vt:vector>
  </HeadingPairs>
  <TitlesOfParts>
    <vt:vector size="22" baseType="lpstr">
      <vt:lpstr>Cronog.Desembolso2020</vt:lpstr>
      <vt:lpstr>Passagens</vt:lpstr>
      <vt:lpstr>Diárias</vt:lpstr>
      <vt:lpstr>Material de Consumo</vt:lpstr>
      <vt:lpstr>Pessoal Não Vinculado</vt:lpstr>
      <vt:lpstr>Pessoal Vinculado</vt:lpstr>
      <vt:lpstr>Obras e Instalações</vt:lpstr>
      <vt:lpstr>Equip. e Material Permanente</vt:lpstr>
      <vt:lpstr>Cronog.Desembolso2020!Area_de_impressao</vt:lpstr>
      <vt:lpstr>Diárias!Area_de_impressao</vt:lpstr>
      <vt:lpstr>'Equip. e Material Permanente'!Area_de_impressao</vt:lpstr>
      <vt:lpstr>'Material de Consumo'!Area_de_impressao</vt:lpstr>
      <vt:lpstr>'Obras e Instalações'!Area_de_impressao</vt:lpstr>
      <vt:lpstr>Passagens!Area_de_impressao</vt:lpstr>
      <vt:lpstr>'Pessoal Não Vinculado'!Area_de_impressao</vt:lpstr>
      <vt:lpstr>Diárias!Titulos_de_impressao</vt:lpstr>
      <vt:lpstr>'Equip. e Material Permanente'!Titulos_de_impressao</vt:lpstr>
      <vt:lpstr>'Material de Consumo'!Titulos_de_impressao</vt:lpstr>
      <vt:lpstr>'Obras e Instalações'!Titulos_de_impressao</vt:lpstr>
      <vt:lpstr>Passagens!Titulos_de_impressao</vt:lpstr>
      <vt:lpstr>'Pessoal Não Vinculado'!Titulos_de_impressao</vt:lpstr>
      <vt:lpstr>'Pessoal Vinculado'!Titulos_de_impressao</vt:lpstr>
    </vt:vector>
  </TitlesOfParts>
  <Company>FINEP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FINEP</dc:creator>
  <dc:description/>
  <cp:lastModifiedBy>Ediluci Cristiane Silva Santos</cp:lastModifiedBy>
  <cp:revision>1</cp:revision>
  <cp:lastPrinted>2018-12-17T11:53:05Z</cp:lastPrinted>
  <dcterms:created xsi:type="dcterms:W3CDTF">2000-04-06T17:53:08Z</dcterms:created>
  <dcterms:modified xsi:type="dcterms:W3CDTF">2019-11-22T12:32:14Z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FINEP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